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中心極限定理と擬似正規乱数" sheetId="1" r:id="rId1"/>
  </sheets>
  <definedNames/>
  <calcPr fullCalcOnLoad="1"/>
</workbook>
</file>

<file path=xl/sharedStrings.xml><?xml version="1.0" encoding="utf-8"?>
<sst xmlns="http://schemas.openxmlformats.org/spreadsheetml/2006/main" count="320" uniqueCount="319">
  <si>
    <t>[0,1]の一様乱数</t>
  </si>
  <si>
    <t>標本1</t>
  </si>
  <si>
    <t>標本2</t>
  </si>
  <si>
    <t>標本3</t>
  </si>
  <si>
    <t>標本4</t>
  </si>
  <si>
    <t>標本5</t>
  </si>
  <si>
    <t>標本6</t>
  </si>
  <si>
    <t>標本7</t>
  </si>
  <si>
    <t>標本8</t>
  </si>
  <si>
    <t>標本9</t>
  </si>
  <si>
    <t>標本10</t>
  </si>
  <si>
    <t>標本11</t>
  </si>
  <si>
    <t>標本12</t>
  </si>
  <si>
    <t>標本13</t>
  </si>
  <si>
    <t>標本14</t>
  </si>
  <si>
    <t>標本15</t>
  </si>
  <si>
    <t>標本16</t>
  </si>
  <si>
    <t>標本17</t>
  </si>
  <si>
    <t>標本18</t>
  </si>
  <si>
    <t>標本19</t>
  </si>
  <si>
    <t>標本20</t>
  </si>
  <si>
    <t>標本21</t>
  </si>
  <si>
    <t>標本22</t>
  </si>
  <si>
    <t>標本23</t>
  </si>
  <si>
    <t>標本24</t>
  </si>
  <si>
    <t>標本25</t>
  </si>
  <si>
    <t>標本26</t>
  </si>
  <si>
    <t>標本27</t>
  </si>
  <si>
    <t>標本28</t>
  </si>
  <si>
    <t>標本29</t>
  </si>
  <si>
    <t>標本30</t>
  </si>
  <si>
    <t>標本31</t>
  </si>
  <si>
    <t>標本32</t>
  </si>
  <si>
    <t>標本33</t>
  </si>
  <si>
    <t>標本34</t>
  </si>
  <si>
    <t>標本35</t>
  </si>
  <si>
    <t>標本36</t>
  </si>
  <si>
    <t>標本37</t>
  </si>
  <si>
    <t>標本38</t>
  </si>
  <si>
    <t>標本39</t>
  </si>
  <si>
    <t>標本40</t>
  </si>
  <si>
    <t>標本41</t>
  </si>
  <si>
    <t>標本42</t>
  </si>
  <si>
    <t>標本43</t>
  </si>
  <si>
    <t>標本44</t>
  </si>
  <si>
    <t>標本45</t>
  </si>
  <si>
    <t>標本46</t>
  </si>
  <si>
    <t>標本47</t>
  </si>
  <si>
    <t>標本48</t>
  </si>
  <si>
    <t>標本49</t>
  </si>
  <si>
    <t>標本50</t>
  </si>
  <si>
    <t>標本51</t>
  </si>
  <si>
    <t>標本52</t>
  </si>
  <si>
    <t>標本53</t>
  </si>
  <si>
    <t>標本54</t>
  </si>
  <si>
    <t>標本55</t>
  </si>
  <si>
    <t>標本56</t>
  </si>
  <si>
    <t>標本57</t>
  </si>
  <si>
    <t>標本58</t>
  </si>
  <si>
    <t>標本59</t>
  </si>
  <si>
    <t>標本60</t>
  </si>
  <si>
    <t>標本61</t>
  </si>
  <si>
    <t>標本62</t>
  </si>
  <si>
    <t>標本63</t>
  </si>
  <si>
    <t>標本64</t>
  </si>
  <si>
    <t>標本65</t>
  </si>
  <si>
    <t>標本66</t>
  </si>
  <si>
    <t>標本67</t>
  </si>
  <si>
    <t>標本68</t>
  </si>
  <si>
    <t>標本69</t>
  </si>
  <si>
    <t>標本70</t>
  </si>
  <si>
    <t>標本71</t>
  </si>
  <si>
    <t>標本72</t>
  </si>
  <si>
    <t>標本73</t>
  </si>
  <si>
    <t>標本74</t>
  </si>
  <si>
    <t>標本75</t>
  </si>
  <si>
    <t>標本76</t>
  </si>
  <si>
    <t>標本77</t>
  </si>
  <si>
    <t>標本78</t>
  </si>
  <si>
    <t>標本79</t>
  </si>
  <si>
    <t>標本80</t>
  </si>
  <si>
    <t>標本81</t>
  </si>
  <si>
    <t>標本82</t>
  </si>
  <si>
    <t>標本83</t>
  </si>
  <si>
    <t>標本84</t>
  </si>
  <si>
    <t>標本85</t>
  </si>
  <si>
    <t>標本86</t>
  </si>
  <si>
    <t>標本87</t>
  </si>
  <si>
    <t>標本88</t>
  </si>
  <si>
    <t>標本89</t>
  </si>
  <si>
    <t>標本90</t>
  </si>
  <si>
    <t>標本91</t>
  </si>
  <si>
    <t>標本92</t>
  </si>
  <si>
    <t>標本93</t>
  </si>
  <si>
    <t>標本94</t>
  </si>
  <si>
    <t>標本95</t>
  </si>
  <si>
    <t>標本96</t>
  </si>
  <si>
    <t>標本97</t>
  </si>
  <si>
    <t>標本98</t>
  </si>
  <si>
    <t>標本99</t>
  </si>
  <si>
    <t>標本100</t>
  </si>
  <si>
    <t>セット2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</si>
  <si>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</si>
  <si>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</si>
  <si>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</si>
  <si>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</si>
  <si>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</si>
  <si>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</si>
  <si>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</si>
  <si>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</si>
  <si>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セット2</t>
  </si>
  <si>
    <t>セット1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</si>
  <si>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</si>
  <si>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</si>
  <si>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</si>
  <si>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</si>
  <si>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</si>
  <si>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</si>
  <si>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</si>
  <si>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</si>
  <si>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再計算の[F9]を押すと乱数が動きます。</t>
  </si>
  <si>
    <t>セットの各平均</t>
  </si>
  <si>
    <t>セット1</t>
  </si>
  <si>
    <t>セット11</t>
  </si>
  <si>
    <t>セット11</t>
  </si>
  <si>
    <t>セット12</t>
  </si>
  <si>
    <t>セット12</t>
  </si>
  <si>
    <t>セット13</t>
  </si>
  <si>
    <t>セット13</t>
  </si>
  <si>
    <t>セット14</t>
  </si>
  <si>
    <t>セット14</t>
  </si>
  <si>
    <t>セット15</t>
  </si>
  <si>
    <t>セット15</t>
  </si>
  <si>
    <t>セット16</t>
  </si>
  <si>
    <t>セット16</t>
  </si>
  <si>
    <t>セット17</t>
  </si>
  <si>
    <t>セット17</t>
  </si>
  <si>
    <t>セット18</t>
  </si>
  <si>
    <t>セット18</t>
  </si>
  <si>
    <t>セット19</t>
  </si>
  <si>
    <t>セット19</t>
  </si>
  <si>
    <t>セット20</t>
  </si>
  <si>
    <t>セット20</t>
  </si>
  <si>
    <t>標本101</t>
  </si>
  <si>
    <t>標本102</t>
  </si>
  <si>
    <t>標本103</t>
  </si>
  <si>
    <t>標本104</t>
  </si>
  <si>
    <t>標本105</t>
  </si>
  <si>
    <t>標本106</t>
  </si>
  <si>
    <t>標本107</t>
  </si>
  <si>
    <t>標本108</t>
  </si>
  <si>
    <t>標本109</t>
  </si>
  <si>
    <t>標本110</t>
  </si>
  <si>
    <t>標本111</t>
  </si>
  <si>
    <t>標本112</t>
  </si>
  <si>
    <t>標本113</t>
  </si>
  <si>
    <t>標本114</t>
  </si>
  <si>
    <t>標本115</t>
  </si>
  <si>
    <t>標本116</t>
  </si>
  <si>
    <t>標本117</t>
  </si>
  <si>
    <t>標本118</t>
  </si>
  <si>
    <t>標本119</t>
  </si>
  <si>
    <t>標本120</t>
  </si>
  <si>
    <t>標本121</t>
  </si>
  <si>
    <t>標本122</t>
  </si>
  <si>
    <t>標本123</t>
  </si>
  <si>
    <t>標本124</t>
  </si>
  <si>
    <t>標本125</t>
  </si>
  <si>
    <t>標本126</t>
  </si>
  <si>
    <t>標本127</t>
  </si>
  <si>
    <t>標本128</t>
  </si>
  <si>
    <t>標本129</t>
  </si>
  <si>
    <t>標本130</t>
  </si>
  <si>
    <t>標本131</t>
  </si>
  <si>
    <t>標本132</t>
  </si>
  <si>
    <t>標本133</t>
  </si>
  <si>
    <t>標本134</t>
  </si>
  <si>
    <t>標本135</t>
  </si>
  <si>
    <t>標本136</t>
  </si>
  <si>
    <t>標本137</t>
  </si>
  <si>
    <t>標本138</t>
  </si>
  <si>
    <t>標本139</t>
  </si>
  <si>
    <t>標本140</t>
  </si>
  <si>
    <t>標本141</t>
  </si>
  <si>
    <t>標本142</t>
  </si>
  <si>
    <t>標本143</t>
  </si>
  <si>
    <t>標本144</t>
  </si>
  <si>
    <t>標本145</t>
  </si>
  <si>
    <t>標本146</t>
  </si>
  <si>
    <t>標本147</t>
  </si>
  <si>
    <t>標本148</t>
  </si>
  <si>
    <t>標本149</t>
  </si>
  <si>
    <t>標本150</t>
  </si>
  <si>
    <t>標本151</t>
  </si>
  <si>
    <t>標本152</t>
  </si>
  <si>
    <t>標本153</t>
  </si>
  <si>
    <t>標本154</t>
  </si>
  <si>
    <t>標本155</t>
  </si>
  <si>
    <t>標本156</t>
  </si>
  <si>
    <t>標本157</t>
  </si>
  <si>
    <t>標本158</t>
  </si>
  <si>
    <t>標本159</t>
  </si>
  <si>
    <t>標本160</t>
  </si>
  <si>
    <t>標本161</t>
  </si>
  <si>
    <t>標本162</t>
  </si>
  <si>
    <t>標本163</t>
  </si>
  <si>
    <t>標本164</t>
  </si>
  <si>
    <t>標本165</t>
  </si>
  <si>
    <t>標本166</t>
  </si>
  <si>
    <t>標本167</t>
  </si>
  <si>
    <t>標本168</t>
  </si>
  <si>
    <t>標本169</t>
  </si>
  <si>
    <t>標本170</t>
  </si>
  <si>
    <t>標本171</t>
  </si>
  <si>
    <t>標本172</t>
  </si>
  <si>
    <t>標本173</t>
  </si>
  <si>
    <t>標本174</t>
  </si>
  <si>
    <t>標本175</t>
  </si>
  <si>
    <t>標本176</t>
  </si>
  <si>
    <t>標本177</t>
  </si>
  <si>
    <t>標本178</t>
  </si>
  <si>
    <t>標本179</t>
  </si>
  <si>
    <t>標本180</t>
  </si>
  <si>
    <t>標本181</t>
  </si>
  <si>
    <t>標本182</t>
  </si>
  <si>
    <t>標本183</t>
  </si>
  <si>
    <t>標本184</t>
  </si>
  <si>
    <t>標本185</t>
  </si>
  <si>
    <t>標本186</t>
  </si>
  <si>
    <t>標本187</t>
  </si>
  <si>
    <t>標本188</t>
  </si>
  <si>
    <t>標本189</t>
  </si>
  <si>
    <t>標本190</t>
  </si>
  <si>
    <t>標本191</t>
  </si>
  <si>
    <t>標本192</t>
  </si>
  <si>
    <t>標本193</t>
  </si>
  <si>
    <t>標本194</t>
  </si>
  <si>
    <t>標本195</t>
  </si>
  <si>
    <t>標本196</t>
  </si>
  <si>
    <t>標本197</t>
  </si>
  <si>
    <t>標本198</t>
  </si>
  <si>
    <t>標本199</t>
  </si>
  <si>
    <t>標本200</t>
  </si>
  <si>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</si>
  <si>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</si>
  <si>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</si>
  <si>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</si>
  <si>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</si>
  <si>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</si>
  <si>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</si>
  <si>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</si>
  <si>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</si>
  <si>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</si>
  <si>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</si>
  <si>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</si>
  <si>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</si>
  <si>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</si>
  <si>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</si>
  <si>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</si>
  <si>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</si>
  <si>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</si>
  <si>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</si>
  <si>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</si>
  <si>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互いに独立な同一分布（iid:independent and identically distributed）</t>
  </si>
  <si>
    <t>平均μ、分散σ＾2に従うどんな形状の分布であっても、</t>
  </si>
  <si>
    <t>中心極限定理</t>
  </si>
  <si>
    <t>から取り出したN個の確率変数の和の分布は、Nが大きければ</t>
  </si>
  <si>
    <t>また分布の独立性より、標本平均の分布は和の分布の</t>
  </si>
  <si>
    <t>ヒストグラム</t>
  </si>
  <si>
    <t>標準化変換によって標準正規分布ができる。</t>
  </si>
  <si>
    <t>今回の例では、各セットの平均の分布から期待値の0.5を引き、</t>
  </si>
  <si>
    <t>近似的に期待値Nμ、分散Nσ^2の正規分布に従う。</t>
  </si>
  <si>
    <t>期待値をＮ、分散をN^2で割ることで、近似的に</t>
  </si>
  <si>
    <t>期待値μ、分散σ^2/Nの正規分布に従うことも分かる。</t>
  </si>
  <si>
    <t>期待値はそのままの0.5、分散は1/120＝0.0083</t>
  </si>
  <si>
    <t>正規分布から期待値を引き標準偏差で割るという</t>
  </si>
  <si>
    <t>標準化変換</t>
  </si>
  <si>
    <t>ヒストグラム</t>
  </si>
  <si>
    <t>標準化</t>
  </si>
  <si>
    <t>～-2.5</t>
  </si>
  <si>
    <t>-2.5～-2</t>
  </si>
  <si>
    <t>-2～-1.5</t>
  </si>
  <si>
    <t>-1.5～-1.0</t>
  </si>
  <si>
    <t>-1.0～-0.5</t>
  </si>
  <si>
    <t>-0.5～0</t>
  </si>
  <si>
    <t>0～0.5</t>
  </si>
  <si>
    <t>0.5～1.0</t>
  </si>
  <si>
    <t>1.0～1.5</t>
  </si>
  <si>
    <t>2.0～2.5</t>
  </si>
  <si>
    <t>1.5～2.0</t>
  </si>
  <si>
    <t>2.5～</t>
  </si>
  <si>
    <t>そうすると期待値0、標準偏差（分散も）1の</t>
  </si>
  <si>
    <t>正規分布に近づく。今回の標本数１０でも、正規分布に</t>
  </si>
  <si>
    <t>かなり近い形状となる。</t>
  </si>
  <si>
    <t>回帰分析ではｔ値が絶対値で２を越えていれば</t>
  </si>
  <si>
    <t>係数の真の値がゼロであるという帰無仮説を前提として考える。</t>
  </si>
  <si>
    <t>説明変数が有意に効いている目安となる。</t>
  </si>
  <si>
    <t>標準正規分布やそれに近いt分布では、偶然のばらつき</t>
  </si>
  <si>
    <t>値が絶対値2を超えれば、偶然のばらつきなら5%でしか</t>
  </si>
  <si>
    <t>値が絶対値2.5を超えれば、偶然のばらつきなら1%でしか</t>
  </si>
  <si>
    <t>分散0.0083の平方根の0.091104で割る。</t>
  </si>
  <si>
    <t>起こりえないことが起きた。</t>
  </si>
  <si>
    <t>[0,1]の一様乱数、各10個の標本平均20セットの分布は</t>
  </si>
  <si>
    <t>の正規分布に近似的に従うことが中心極限定理から分かる。</t>
  </si>
  <si>
    <t>回帰分析の検定の発想</t>
  </si>
  <si>
    <t>だけでは、約95%で値が絶対値２以下に収まる。（右図）</t>
  </si>
  <si>
    <t>※Nが十分大きければ・・の中心極限定理ですが、</t>
  </si>
  <si>
    <t>左右対称の分布では比較的少ない標本数でも早めに</t>
  </si>
  <si>
    <t>擬似標準正規分布、擬似正規乱数を作ることができる。</t>
  </si>
  <si>
    <t>というロジックで統計的検定を行う。</t>
  </si>
  <si>
    <t>⇒かなり珍しいことが起こった。</t>
  </si>
  <si>
    <t>⇒すごく珍しいことが起こった。</t>
  </si>
  <si>
    <r>
      <t>　　o</t>
    </r>
    <r>
      <rPr>
        <sz val="11"/>
        <rFont val="ＭＳ Ｐゴシック"/>
        <family val="3"/>
      </rPr>
      <t xml:space="preserve">r </t>
    </r>
    <r>
      <rPr>
        <sz val="11"/>
        <rFont val="ＭＳ Ｐゴシック"/>
        <family val="3"/>
      </rPr>
      <t>（両側5%で）帰無仮説の前提が間違っていた。</t>
    </r>
  </si>
  <si>
    <r>
      <t xml:space="preserve">　　or </t>
    </r>
    <r>
      <rPr>
        <sz val="11"/>
        <rFont val="ＭＳ Ｐゴシック"/>
        <family val="3"/>
      </rPr>
      <t>（両側1%）で帰無仮説の前提が間違っていた。</t>
    </r>
  </si>
  <si>
    <t>中心極限定理と擬似正規乱数</t>
  </si>
  <si>
    <t>齋藤経史作成</t>
  </si>
  <si>
    <t>master@keijisaito.info</t>
  </si>
  <si>
    <t>http://keijisaito.info</t>
  </si>
  <si>
    <t>[F9]を押しっぱなしにすれば、擬似正規乱数の挙動を見ることができます。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</si>
</sst>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16" applyAlignment="1">
      <alignment/>
    </xf>
    <xf numFmtId="0" fontId="12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期待値0.5、分散0.0083の擬似正規分布</a:t>
            </a:r>
          </a:p>
        </c:rich>
      </c:tx>
      <c:layout>
        <c:manualLayout>
          <c:xMode val="factor"/>
          <c:yMode val="factor"/>
          <c:x val="0.0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225"/>
          <c:w val="0.951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'中心極限定理と擬似正規乱数'!$B$52:$B$71</c:f>
              <c:strCache/>
            </c:strRef>
          </c:cat>
          <c:val>
            <c:numRef>
              <c:f>'中心極限定理と擬似正規乱数'!$C$52:$C$71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70"/>
        <c:gapWidth val="50"/>
        <c:axId val="37043442"/>
        <c:axId val="11802699"/>
      </c:barChart>
      <c:catAx>
        <c:axId val="37043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02699"/>
        <c:crosses val="autoZero"/>
        <c:auto val="1"/>
        <c:lblOffset val="100"/>
        <c:tickLblSkip val="4"/>
        <c:noMultiLvlLbl val="0"/>
      </c:catAx>
      <c:valAx>
        <c:axId val="1180269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43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擬似標準正規分布、擬似正規乱数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675"/>
          <c:w val="0.951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'中心極限定理と擬似正規乱数'!$E$51</c:f>
              <c:strCache>
                <c:ptCount val="1"/>
                <c:pt idx="0">
                  <c:v>ヒストグラム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'中心極限定理と擬似正規乱数'!$D$52:$D$63</c:f>
              <c:strCache/>
            </c:strRef>
          </c:cat>
          <c:val>
            <c:numRef>
              <c:f>'中心極限定理と擬似正規乱数'!$E$52:$E$63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217360"/>
        <c:axId val="48499089"/>
      </c:barChart>
      <c:catAx>
        <c:axId val="19217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99089"/>
        <c:crosses val="autoZero"/>
        <c:auto val="1"/>
        <c:lblOffset val="100"/>
        <c:tickLblSkip val="2"/>
        <c:noMultiLvlLbl val="0"/>
      </c:catAx>
      <c:valAx>
        <c:axId val="4849908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17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0.14825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（標本数）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0.136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（標本数）</a:t>
          </a:r>
        </a:p>
      </cdr:txBody>
    </cdr:sp>
  </cdr:relSizeAnchor>
  <cdr:relSizeAnchor xmlns:cdr="http://schemas.openxmlformats.org/drawingml/2006/chartDrawing">
    <cdr:from>
      <cdr:x>0.1945</cdr:x>
      <cdr:y>0.7355</cdr:y>
    </cdr:from>
    <cdr:to>
      <cdr:x>0.8855</cdr:x>
      <cdr:y>0.9815</cdr:y>
    </cdr:to>
    <cdr:grpSp>
      <cdr:nvGrpSpPr>
        <cdr:cNvPr id="2" name="Group 9"/>
        <cdr:cNvGrpSpPr>
          <a:grpSpLocks/>
        </cdr:cNvGrpSpPr>
      </cdr:nvGrpSpPr>
      <cdr:grpSpPr>
        <a:xfrm>
          <a:off x="771525" y="2333625"/>
          <a:ext cx="2762250" cy="781050"/>
          <a:chOff x="759571" y="2276832"/>
          <a:chExt cx="2698528" cy="761524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1019979" y="2276832"/>
            <a:ext cx="2187832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237210" y="2323285"/>
            <a:ext cx="1862659" cy="3265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約95% この範囲に入る
（20標本で、1回あたり１つはみ出る）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>
            <a:off x="759571" y="2714899"/>
            <a:ext cx="2698528" cy="0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237210" y="2714899"/>
            <a:ext cx="1876152" cy="323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約99% この範囲に入る
（20標本で、5回あたり１つはみ出る）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13</xdr:col>
      <xdr:colOff>523875</xdr:colOff>
      <xdr:row>16</xdr:row>
      <xdr:rowOff>19050</xdr:rowOff>
    </xdr:to>
    <xdr:graphicFrame>
      <xdr:nvGraphicFramePr>
        <xdr:cNvPr id="1" name="Chart 4"/>
        <xdr:cNvGraphicFramePr/>
      </xdr:nvGraphicFramePr>
      <xdr:xfrm>
        <a:off x="5114925" y="857250"/>
        <a:ext cx="39814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13</xdr:col>
      <xdr:colOff>533400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5114925" y="3124200"/>
        <a:ext cx="39909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5"/>
  <sheetViews>
    <sheetView tabSelected="1" workbookViewId="0" topLeftCell="A1">
      <selection activeCell="H6" sqref="H6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11.00390625" style="0" bestFit="1" customWidth="1"/>
    <col min="4" max="4" width="10.125" style="0" bestFit="1" customWidth="1"/>
    <col min="5" max="5" width="11.00390625" style="0" bestFit="1" customWidth="1"/>
    <col min="6" max="6" width="8.625" style="0" customWidth="1"/>
    <col min="7" max="7" width="5.75390625" style="0" customWidth="1"/>
    <col min="9" max="9" width="9.50390625" style="0" bestFit="1" customWidth="1"/>
    <col min="16" max="17" width="9.00390625" style="7" customWidth="1"/>
    <col min="18" max="18" width="15.00390625" style="7" bestFit="1" customWidth="1"/>
    <col min="19" max="19" width="13.25390625" style="0" bestFit="1" customWidth="1"/>
    <col min="20" max="20" width="18.50390625" style="0" bestFit="1" customWidth="1"/>
    <col min="21" max="21" width="19.75390625" style="0" bestFit="1" customWidth="1"/>
  </cols>
  <sheetData>
    <row r="1" spans="1:21" ht="24">
      <c r="A1" s="41" t="s">
        <v>314</v>
      </c>
      <c r="S1" t="s">
        <v>315</v>
      </c>
      <c r="T1" s="40" t="s">
        <v>317</v>
      </c>
      <c r="U1" s="40" t="s">
        <v>316</v>
      </c>
    </row>
    <row r="2" spans="9:19" ht="14.25" thickBot="1">
      <c r="I2" s="25" t="s">
        <v>120</v>
      </c>
      <c r="S2" s="40"/>
    </row>
    <row r="3" spans="2:19" ht="15" thickBot="1">
      <c r="B3" s="30" t="s">
        <v>265</v>
      </c>
      <c r="C3" s="20"/>
      <c r="D3" s="20"/>
      <c r="E3" s="20"/>
      <c r="F3" s="20"/>
      <c r="G3" s="21"/>
      <c r="I3" s="25" t="s">
        <v>318</v>
      </c>
      <c r="S3" s="40"/>
    </row>
    <row r="4" spans="2:7" ht="14.25" thickBot="1">
      <c r="B4" s="29" t="s">
        <v>264</v>
      </c>
      <c r="C4" s="6"/>
      <c r="D4" s="6"/>
      <c r="E4" s="6"/>
      <c r="F4" s="6"/>
      <c r="G4" s="18"/>
    </row>
    <row r="5" spans="2:18" ht="14.25" thickBot="1">
      <c r="B5" s="29" t="s">
        <v>263</v>
      </c>
      <c r="C5" s="6"/>
      <c r="D5" s="6"/>
      <c r="E5" s="6"/>
      <c r="F5" s="6"/>
      <c r="G5" s="18"/>
      <c r="P5" s="15"/>
      <c r="Q5" s="16"/>
      <c r="R5" s="17" t="s">
        <v>0</v>
      </c>
    </row>
    <row r="6" spans="2:18" ht="13.5">
      <c r="B6" s="5" t="s">
        <v>266</v>
      </c>
      <c r="C6" s="6"/>
      <c r="D6" s="6"/>
      <c r="E6" s="6"/>
      <c r="F6" s="6"/>
      <c r="G6" s="18"/>
      <c r="P6" s="42" t="s">
        <v>111</v>
      </c>
      <c r="Q6" s="11" t="s">
        <v>1</v>
      </c>
      <c r="R6" s="12">
        <f aca="true" ca="1" t="shared" si="0" ref="R6:R37">RAND()</f>
        <v>0.7338254317724751</v>
      </c>
    </row>
    <row r="7" spans="2:18" ht="13.5">
      <c r="B7" s="5" t="s">
        <v>271</v>
      </c>
      <c r="C7" s="6"/>
      <c r="D7" s="6"/>
      <c r="E7" s="6"/>
      <c r="F7" s="6"/>
      <c r="G7" s="18"/>
      <c r="P7" s="43"/>
      <c r="Q7" s="7" t="s">
        <v>2</v>
      </c>
      <c r="R7" s="8">
        <f ca="1" t="shared" si="0"/>
        <v>0.1027511582569478</v>
      </c>
    </row>
    <row r="8" spans="2:18" ht="13.5">
      <c r="B8" s="5"/>
      <c r="C8" s="6"/>
      <c r="D8" s="6"/>
      <c r="E8" s="6"/>
      <c r="F8" s="6"/>
      <c r="G8" s="18"/>
      <c r="P8" s="43"/>
      <c r="Q8" s="7" t="s">
        <v>3</v>
      </c>
      <c r="R8" s="8">
        <f ca="1" t="shared" si="0"/>
        <v>0.7578423400561745</v>
      </c>
    </row>
    <row r="9" spans="2:18" ht="13.5">
      <c r="B9" s="5" t="s">
        <v>267</v>
      </c>
      <c r="C9" s="6"/>
      <c r="D9" s="6"/>
      <c r="E9" s="6"/>
      <c r="F9" s="6"/>
      <c r="G9" s="18"/>
      <c r="P9" s="43"/>
      <c r="Q9" s="7" t="s">
        <v>4</v>
      </c>
      <c r="R9" s="8">
        <f ca="1" t="shared" si="0"/>
        <v>0.6487513235443547</v>
      </c>
    </row>
    <row r="10" spans="2:18" ht="13.5">
      <c r="B10" s="5" t="s">
        <v>272</v>
      </c>
      <c r="C10" s="6"/>
      <c r="D10" s="6"/>
      <c r="E10" s="6"/>
      <c r="F10" s="6"/>
      <c r="G10" s="18"/>
      <c r="P10" s="43"/>
      <c r="Q10" s="7" t="s">
        <v>5</v>
      </c>
      <c r="R10" s="8">
        <f ca="1" t="shared" si="0"/>
        <v>0.2533609471412934</v>
      </c>
    </row>
    <row r="11" spans="2:18" ht="14.25" thickBot="1">
      <c r="B11" s="9" t="s">
        <v>273</v>
      </c>
      <c r="C11" s="10"/>
      <c r="D11" s="10"/>
      <c r="E11" s="10"/>
      <c r="F11" s="10"/>
      <c r="G11" s="19"/>
      <c r="P11" s="43"/>
      <c r="Q11" s="7" t="s">
        <v>6</v>
      </c>
      <c r="R11" s="8">
        <f ca="1" t="shared" si="0"/>
        <v>0.5227837618987987</v>
      </c>
    </row>
    <row r="12" spans="16:18" ht="14.25" thickBot="1">
      <c r="P12" s="43"/>
      <c r="Q12" s="7" t="s">
        <v>7</v>
      </c>
      <c r="R12" s="8">
        <f ca="1" t="shared" si="0"/>
        <v>0.427755324069091</v>
      </c>
    </row>
    <row r="13" spans="2:18" ht="13.5">
      <c r="B13" s="2" t="s">
        <v>302</v>
      </c>
      <c r="C13" s="3"/>
      <c r="D13" s="3"/>
      <c r="E13" s="3"/>
      <c r="F13" s="3"/>
      <c r="G13" s="4"/>
      <c r="P13" s="43"/>
      <c r="Q13" s="7" t="s">
        <v>8</v>
      </c>
      <c r="R13" s="8">
        <f ca="1" t="shared" si="0"/>
        <v>0.09251783453172369</v>
      </c>
    </row>
    <row r="14" spans="2:18" ht="13.5">
      <c r="B14" s="5" t="s">
        <v>274</v>
      </c>
      <c r="C14" s="6"/>
      <c r="D14" s="6"/>
      <c r="E14" s="6"/>
      <c r="F14" s="6"/>
      <c r="G14" s="18"/>
      <c r="P14" s="43"/>
      <c r="Q14" s="7" t="s">
        <v>9</v>
      </c>
      <c r="R14" s="8">
        <f ca="1" t="shared" si="0"/>
        <v>0.23824491780499457</v>
      </c>
    </row>
    <row r="15" spans="2:18" ht="14.25" thickBot="1">
      <c r="B15" s="5" t="s">
        <v>303</v>
      </c>
      <c r="C15" s="6"/>
      <c r="D15" s="6"/>
      <c r="E15" s="6"/>
      <c r="F15" s="6"/>
      <c r="G15" s="18"/>
      <c r="P15" s="44"/>
      <c r="Q15" s="13" t="s">
        <v>10</v>
      </c>
      <c r="R15" s="14">
        <f ca="1" t="shared" si="0"/>
        <v>0.6898100908987583</v>
      </c>
    </row>
    <row r="16" spans="2:18" ht="13.5">
      <c r="B16" s="5"/>
      <c r="C16" s="6"/>
      <c r="D16" s="6"/>
      <c r="E16" s="6"/>
      <c r="F16" s="6"/>
      <c r="G16" s="18"/>
      <c r="P16" s="43" t="s">
        <v>110</v>
      </c>
      <c r="Q16" s="7" t="s">
        <v>11</v>
      </c>
      <c r="R16" s="8">
        <f ca="1" t="shared" si="0"/>
        <v>0.7645458358896757</v>
      </c>
    </row>
    <row r="17" spans="2:18" ht="13.5">
      <c r="B17" s="5" t="s">
        <v>306</v>
      </c>
      <c r="C17" s="6"/>
      <c r="D17" s="6"/>
      <c r="E17" s="6"/>
      <c r="F17" s="6"/>
      <c r="G17" s="18"/>
      <c r="P17" s="43"/>
      <c r="Q17" s="7" t="s">
        <v>12</v>
      </c>
      <c r="R17" s="8">
        <f ca="1" t="shared" si="0"/>
        <v>0.3637003937174734</v>
      </c>
    </row>
    <row r="18" spans="2:18" ht="13.5">
      <c r="B18" s="5" t="s">
        <v>307</v>
      </c>
      <c r="C18" s="6"/>
      <c r="D18" s="6"/>
      <c r="E18" s="6"/>
      <c r="F18" s="6"/>
      <c r="G18" s="18"/>
      <c r="P18" s="43"/>
      <c r="Q18" s="7" t="s">
        <v>13</v>
      </c>
      <c r="R18" s="8">
        <f ca="1" t="shared" si="0"/>
        <v>0.0329100986583839</v>
      </c>
    </row>
    <row r="19" spans="2:18" ht="13.5">
      <c r="B19" s="5" t="s">
        <v>292</v>
      </c>
      <c r="C19" s="6"/>
      <c r="D19" s="6"/>
      <c r="E19" s="6"/>
      <c r="F19" s="6"/>
      <c r="G19" s="18"/>
      <c r="P19" s="43"/>
      <c r="Q19" s="7" t="s">
        <v>14</v>
      </c>
      <c r="R19" s="8">
        <f ca="1" t="shared" si="0"/>
        <v>0.8757006800453571</v>
      </c>
    </row>
    <row r="20" spans="2:18" ht="14.25" thickBot="1">
      <c r="B20" s="9" t="s">
        <v>293</v>
      </c>
      <c r="C20" s="10"/>
      <c r="D20" s="10"/>
      <c r="E20" s="10"/>
      <c r="F20" s="10"/>
      <c r="G20" s="19"/>
      <c r="P20" s="43"/>
      <c r="Q20" s="7" t="s">
        <v>15</v>
      </c>
      <c r="R20" s="8">
        <f ca="1" t="shared" si="0"/>
        <v>0.5335108179056478</v>
      </c>
    </row>
    <row r="21" spans="16:18" ht="14.25" thickBot="1">
      <c r="P21" s="43"/>
      <c r="Q21" s="7" t="s">
        <v>16</v>
      </c>
      <c r="R21" s="8">
        <f ca="1" t="shared" si="0"/>
        <v>0.5414294107723485</v>
      </c>
    </row>
    <row r="22" spans="2:18" ht="13.5">
      <c r="B22" s="2" t="s">
        <v>275</v>
      </c>
      <c r="C22" s="3"/>
      <c r="D22" s="3"/>
      <c r="E22" s="3"/>
      <c r="F22" s="3"/>
      <c r="G22" s="4"/>
      <c r="P22" s="43"/>
      <c r="Q22" s="7" t="s">
        <v>17</v>
      </c>
      <c r="R22" s="8">
        <f ca="1" t="shared" si="0"/>
        <v>0.8938022561440695</v>
      </c>
    </row>
    <row r="23" spans="2:18" ht="13.5">
      <c r="B23" s="5" t="s">
        <v>269</v>
      </c>
      <c r="C23" s="6"/>
      <c r="D23" s="6"/>
      <c r="E23" s="6"/>
      <c r="F23" s="6"/>
      <c r="G23" s="18"/>
      <c r="P23" s="43"/>
      <c r="Q23" s="7" t="s">
        <v>18</v>
      </c>
      <c r="R23" s="8">
        <f ca="1" t="shared" si="0"/>
        <v>0.01626641339720969</v>
      </c>
    </row>
    <row r="24" spans="2:18" ht="13.5">
      <c r="B24" s="5"/>
      <c r="C24" s="6"/>
      <c r="D24" s="6"/>
      <c r="E24" s="6"/>
      <c r="F24" s="6"/>
      <c r="G24" s="18"/>
      <c r="P24" s="43"/>
      <c r="Q24" s="7" t="s">
        <v>19</v>
      </c>
      <c r="R24" s="8">
        <f ca="1" t="shared" si="0"/>
        <v>0.8245412325701622</v>
      </c>
    </row>
    <row r="25" spans="2:18" ht="14.25" thickBot="1">
      <c r="B25" s="5" t="s">
        <v>270</v>
      </c>
      <c r="C25" s="6"/>
      <c r="D25" s="6"/>
      <c r="E25" s="6"/>
      <c r="F25" s="6"/>
      <c r="G25" s="18"/>
      <c r="P25" s="43"/>
      <c r="Q25" s="7" t="s">
        <v>20</v>
      </c>
      <c r="R25" s="8">
        <f ca="1" t="shared" si="0"/>
        <v>0.5176406318772235</v>
      </c>
    </row>
    <row r="26" spans="2:18" ht="13.5">
      <c r="B26" s="5" t="s">
        <v>300</v>
      </c>
      <c r="C26" s="6"/>
      <c r="D26" s="6"/>
      <c r="E26" s="6"/>
      <c r="F26" s="6"/>
      <c r="G26" s="18"/>
      <c r="P26" s="42" t="s">
        <v>112</v>
      </c>
      <c r="Q26" s="11" t="s">
        <v>21</v>
      </c>
      <c r="R26" s="12">
        <f ca="1" t="shared" si="0"/>
        <v>0.03124444350350064</v>
      </c>
    </row>
    <row r="27" spans="2:18" ht="13.5">
      <c r="B27" s="5" t="s">
        <v>291</v>
      </c>
      <c r="C27" s="6"/>
      <c r="D27" s="6"/>
      <c r="E27" s="6"/>
      <c r="F27" s="6"/>
      <c r="G27" s="18"/>
      <c r="P27" s="43"/>
      <c r="Q27" s="7" t="s">
        <v>22</v>
      </c>
      <c r="R27" s="8">
        <f ca="1" t="shared" si="0"/>
        <v>0.061337449838010594</v>
      </c>
    </row>
    <row r="28" spans="2:18" ht="14.25" thickBot="1">
      <c r="B28" s="9" t="s">
        <v>308</v>
      </c>
      <c r="C28" s="10"/>
      <c r="D28" s="10"/>
      <c r="E28" s="10"/>
      <c r="F28" s="10"/>
      <c r="G28" s="19"/>
      <c r="P28" s="43"/>
      <c r="Q28" s="7" t="s">
        <v>23</v>
      </c>
      <c r="R28" s="8">
        <f ca="1" t="shared" si="0"/>
        <v>0.8992291613069328</v>
      </c>
    </row>
    <row r="29" spans="16:18" ht="14.25" thickBot="1">
      <c r="P29" s="43"/>
      <c r="Q29" s="7" t="s">
        <v>24</v>
      </c>
      <c r="R29" s="8">
        <f ca="1" t="shared" si="0"/>
        <v>0.2617954586007083</v>
      </c>
    </row>
    <row r="30" spans="2:18" ht="14.25" thickBot="1">
      <c r="B30" s="37" t="s">
        <v>304</v>
      </c>
      <c r="C30" s="38"/>
      <c r="D30" s="38"/>
      <c r="E30" s="20"/>
      <c r="F30" s="20"/>
      <c r="G30" s="21"/>
      <c r="P30" s="43"/>
      <c r="Q30" s="7" t="s">
        <v>25</v>
      </c>
      <c r="R30" s="8">
        <f ca="1" t="shared" si="0"/>
        <v>0.844750678326986</v>
      </c>
    </row>
    <row r="31" spans="2:18" ht="13.5">
      <c r="B31" s="31" t="s">
        <v>294</v>
      </c>
      <c r="C31" s="32"/>
      <c r="D31" s="32"/>
      <c r="E31" s="32"/>
      <c r="F31" s="32"/>
      <c r="G31" s="33"/>
      <c r="P31" s="43"/>
      <c r="Q31" s="7" t="s">
        <v>26</v>
      </c>
      <c r="R31" s="8">
        <f ca="1" t="shared" si="0"/>
        <v>0.6323316753329742</v>
      </c>
    </row>
    <row r="32" spans="2:18" ht="13.5">
      <c r="B32" s="31" t="s">
        <v>296</v>
      </c>
      <c r="C32" s="32"/>
      <c r="D32" s="32"/>
      <c r="E32" s="32"/>
      <c r="F32" s="32"/>
      <c r="G32" s="33"/>
      <c r="P32" s="43"/>
      <c r="Q32" s="7" t="s">
        <v>27</v>
      </c>
      <c r="R32" s="8">
        <f ca="1" t="shared" si="0"/>
        <v>0.9585150681155872</v>
      </c>
    </row>
    <row r="33" spans="2:18" ht="13.5">
      <c r="B33" s="31"/>
      <c r="C33" s="32"/>
      <c r="D33" s="32"/>
      <c r="E33" s="32"/>
      <c r="F33" s="32"/>
      <c r="G33" s="33"/>
      <c r="P33" s="43"/>
      <c r="Q33" s="7" t="s">
        <v>28</v>
      </c>
      <c r="R33" s="8">
        <f ca="1" t="shared" si="0"/>
        <v>0.599656027344869</v>
      </c>
    </row>
    <row r="34" spans="2:18" ht="13.5">
      <c r="B34" s="31" t="s">
        <v>295</v>
      </c>
      <c r="C34" s="32"/>
      <c r="D34" s="32"/>
      <c r="E34" s="32"/>
      <c r="F34" s="32"/>
      <c r="G34" s="33"/>
      <c r="P34" s="43"/>
      <c r="Q34" s="7" t="s">
        <v>29</v>
      </c>
      <c r="R34" s="8">
        <f ca="1" t="shared" si="0"/>
        <v>0.9186591938624968</v>
      </c>
    </row>
    <row r="35" spans="2:18" ht="14.25" thickBot="1">
      <c r="B35" s="31" t="s">
        <v>297</v>
      </c>
      <c r="C35" s="32"/>
      <c r="D35" s="32"/>
      <c r="E35" s="32"/>
      <c r="F35" s="32"/>
      <c r="G35" s="33"/>
      <c r="P35" s="44"/>
      <c r="Q35" s="13" t="s">
        <v>30</v>
      </c>
      <c r="R35" s="14">
        <f ca="1" t="shared" si="0"/>
        <v>0.5619404896634341</v>
      </c>
    </row>
    <row r="36" spans="2:18" ht="13.5">
      <c r="B36" s="31" t="s">
        <v>305</v>
      </c>
      <c r="C36" s="32"/>
      <c r="D36" s="32"/>
      <c r="E36" s="32"/>
      <c r="F36" s="32"/>
      <c r="G36" s="33"/>
      <c r="P36" s="43" t="s">
        <v>113</v>
      </c>
      <c r="Q36" s="7" t="s">
        <v>31</v>
      </c>
      <c r="R36" s="8">
        <f ca="1" t="shared" si="0"/>
        <v>0.3178463420124926</v>
      </c>
    </row>
    <row r="37" spans="2:18" ht="13.5">
      <c r="B37" s="31"/>
      <c r="C37" s="32"/>
      <c r="D37" s="32"/>
      <c r="E37" s="32"/>
      <c r="F37" s="32"/>
      <c r="G37" s="33"/>
      <c r="P37" s="43"/>
      <c r="Q37" s="7" t="s">
        <v>32</v>
      </c>
      <c r="R37" s="8">
        <f ca="1" t="shared" si="0"/>
        <v>0.4850619130966791</v>
      </c>
    </row>
    <row r="38" spans="2:18" ht="13.5">
      <c r="B38" s="31" t="s">
        <v>298</v>
      </c>
      <c r="C38" s="32"/>
      <c r="D38" s="32"/>
      <c r="E38" s="32"/>
      <c r="F38" s="32"/>
      <c r="G38" s="33"/>
      <c r="P38" s="43"/>
      <c r="Q38" s="7" t="s">
        <v>33</v>
      </c>
      <c r="R38" s="8">
        <f aca="true" ca="1" t="shared" si="1" ref="R38:R69">RAND()</f>
        <v>0.03154598688211774</v>
      </c>
    </row>
    <row r="39" spans="2:18" ht="13.5">
      <c r="B39" s="31" t="s">
        <v>301</v>
      </c>
      <c r="C39" s="32"/>
      <c r="D39" s="32"/>
      <c r="E39" s="32"/>
      <c r="F39" s="32"/>
      <c r="G39" s="33"/>
      <c r="P39" s="43"/>
      <c r="Q39" s="7" t="s">
        <v>34</v>
      </c>
      <c r="R39" s="8">
        <f ca="1" t="shared" si="1"/>
        <v>0.7528811336900407</v>
      </c>
    </row>
    <row r="40" spans="2:18" ht="13.5">
      <c r="B40" s="39" t="s">
        <v>310</v>
      </c>
      <c r="F40" s="32"/>
      <c r="G40" s="33"/>
      <c r="P40" s="43"/>
      <c r="Q40" s="7" t="s">
        <v>35</v>
      </c>
      <c r="R40" s="8">
        <f ca="1" t="shared" si="1"/>
        <v>0.9058604200091172</v>
      </c>
    </row>
    <row r="41" spans="2:18" ht="13.5">
      <c r="B41" s="31" t="s">
        <v>312</v>
      </c>
      <c r="C41" s="32"/>
      <c r="D41" s="32"/>
      <c r="E41" s="32"/>
      <c r="F41" s="32"/>
      <c r="G41" s="33"/>
      <c r="P41" s="43"/>
      <c r="Q41" s="7" t="s">
        <v>36</v>
      </c>
      <c r="R41" s="8">
        <f ca="1" t="shared" si="1"/>
        <v>0.044652329261143375</v>
      </c>
    </row>
    <row r="42" spans="2:18" ht="13.5">
      <c r="B42" s="31"/>
      <c r="C42" s="32"/>
      <c r="D42" s="32"/>
      <c r="E42" s="32"/>
      <c r="F42" s="32"/>
      <c r="G42" s="33"/>
      <c r="P42" s="43"/>
      <c r="Q42" s="7" t="s">
        <v>37</v>
      </c>
      <c r="R42" s="8">
        <f ca="1" t="shared" si="1"/>
        <v>0.7576153306161977</v>
      </c>
    </row>
    <row r="43" spans="2:18" ht="13.5">
      <c r="B43" s="31" t="s">
        <v>299</v>
      </c>
      <c r="C43" s="32"/>
      <c r="D43" s="32"/>
      <c r="E43" s="32"/>
      <c r="F43" s="32"/>
      <c r="G43" s="33"/>
      <c r="P43" s="43"/>
      <c r="Q43" s="7" t="s">
        <v>38</v>
      </c>
      <c r="R43" s="8">
        <f ca="1" t="shared" si="1"/>
        <v>0.3802915493978256</v>
      </c>
    </row>
    <row r="44" spans="2:18" ht="13.5">
      <c r="B44" s="31" t="s">
        <v>301</v>
      </c>
      <c r="C44" s="32"/>
      <c r="D44" s="32"/>
      <c r="E44" s="32"/>
      <c r="F44" s="32"/>
      <c r="G44" s="33"/>
      <c r="P44" s="43"/>
      <c r="Q44" s="7" t="s">
        <v>39</v>
      </c>
      <c r="R44" s="8">
        <f ca="1" t="shared" si="1"/>
        <v>0.5698664672850386</v>
      </c>
    </row>
    <row r="45" spans="2:18" ht="14.25" thickBot="1">
      <c r="B45" s="31" t="s">
        <v>311</v>
      </c>
      <c r="C45" s="32"/>
      <c r="D45" s="32"/>
      <c r="E45" s="32"/>
      <c r="F45" s="32"/>
      <c r="G45" s="33"/>
      <c r="P45" s="43"/>
      <c r="Q45" s="7" t="s">
        <v>40</v>
      </c>
      <c r="R45" s="8">
        <f ca="1" t="shared" si="1"/>
        <v>0.0906734892758525</v>
      </c>
    </row>
    <row r="46" spans="2:18" ht="13.5">
      <c r="B46" s="5" t="s">
        <v>313</v>
      </c>
      <c r="C46" s="32"/>
      <c r="D46" s="32"/>
      <c r="E46" s="32"/>
      <c r="F46" s="32"/>
      <c r="G46" s="33"/>
      <c r="P46" s="42" t="s">
        <v>114</v>
      </c>
      <c r="Q46" s="11" t="s">
        <v>41</v>
      </c>
      <c r="R46" s="12">
        <f ca="1" t="shared" si="1"/>
        <v>0.8164605106812506</v>
      </c>
    </row>
    <row r="47" spans="2:18" ht="13.5">
      <c r="B47" s="31"/>
      <c r="C47" s="32"/>
      <c r="D47" s="32"/>
      <c r="E47" s="32"/>
      <c r="F47" s="32"/>
      <c r="G47" s="33"/>
      <c r="P47" s="43"/>
      <c r="Q47" s="7" t="s">
        <v>42</v>
      </c>
      <c r="R47" s="8">
        <f ca="1" t="shared" si="1"/>
        <v>0.7816690650431495</v>
      </c>
    </row>
    <row r="48" spans="2:18" ht="14.25" thickBot="1">
      <c r="B48" s="34" t="s">
        <v>309</v>
      </c>
      <c r="C48" s="35"/>
      <c r="D48" s="35"/>
      <c r="E48" s="35"/>
      <c r="F48" s="35"/>
      <c r="G48" s="36"/>
      <c r="P48" s="43"/>
      <c r="Q48" s="7" t="s">
        <v>43</v>
      </c>
      <c r="R48" s="8">
        <f ca="1" t="shared" si="1"/>
        <v>0.16151628706492205</v>
      </c>
    </row>
    <row r="49" spans="2:18" ht="13.5">
      <c r="B49" s="32"/>
      <c r="C49" s="32"/>
      <c r="D49" s="32"/>
      <c r="E49" s="32"/>
      <c r="F49" s="32"/>
      <c r="G49" s="32"/>
      <c r="P49" s="43"/>
      <c r="Q49" s="7" t="s">
        <v>44</v>
      </c>
      <c r="R49" s="8">
        <f ca="1" t="shared" si="1"/>
        <v>0.09273688116973444</v>
      </c>
    </row>
    <row r="50" spans="2:18" ht="14.25" thickBot="1">
      <c r="B50" s="32"/>
      <c r="C50" s="32"/>
      <c r="D50" s="32"/>
      <c r="E50" s="32"/>
      <c r="F50" s="32"/>
      <c r="G50" s="32"/>
      <c r="P50" s="43"/>
      <c r="Q50" s="7" t="s">
        <v>45</v>
      </c>
      <c r="R50" s="8">
        <f ca="1" t="shared" si="1"/>
        <v>0.9843621458222143</v>
      </c>
    </row>
    <row r="51" spans="2:18" ht="13.5">
      <c r="B51" s="2"/>
      <c r="C51" s="4" t="s">
        <v>268</v>
      </c>
      <c r="D51" s="2" t="s">
        <v>278</v>
      </c>
      <c r="E51" s="4" t="s">
        <v>277</v>
      </c>
      <c r="P51" s="43"/>
      <c r="Q51" s="7" t="s">
        <v>46</v>
      </c>
      <c r="R51" s="8">
        <f ca="1" t="shared" si="1"/>
        <v>0.05898369629836764</v>
      </c>
    </row>
    <row r="52" spans="2:18" ht="13.5">
      <c r="B52" s="5" t="s">
        <v>243</v>
      </c>
      <c r="C52" s="23">
        <f>COUNTIF(C$75:C$94,"&lt;0.05")</f>
        <v>0</v>
      </c>
      <c r="D52" s="26" t="s">
        <v>279</v>
      </c>
      <c r="E52" s="23">
        <f>COUNTIF(D$75:D$94,"&lt;-2.5")</f>
        <v>0</v>
      </c>
      <c r="P52" s="43"/>
      <c r="Q52" s="7" t="s">
        <v>47</v>
      </c>
      <c r="R52" s="8">
        <f ca="1" t="shared" si="1"/>
        <v>0.4789993351906947</v>
      </c>
    </row>
    <row r="53" spans="2:18" ht="13.5">
      <c r="B53" s="5" t="s">
        <v>244</v>
      </c>
      <c r="C53" s="23">
        <f>COUNTIF(C$75:C$94,"&lt;0.1")-C52</f>
        <v>0</v>
      </c>
      <c r="D53" s="26" t="s">
        <v>280</v>
      </c>
      <c r="E53" s="23">
        <f>COUNTIF(D$75:D$94,"&lt;-2.0")-E52</f>
        <v>0</v>
      </c>
      <c r="P53" s="43"/>
      <c r="Q53" s="7" t="s">
        <v>48</v>
      </c>
      <c r="R53" s="8">
        <f ca="1" t="shared" si="1"/>
        <v>0.9582832860781112</v>
      </c>
    </row>
    <row r="54" spans="2:18" ht="13.5">
      <c r="B54" s="5" t="s">
        <v>245</v>
      </c>
      <c r="C54" s="23">
        <f>COUNTIF(C$75:C$94,"&lt;0.15")-SUM(C$52:C53)</f>
        <v>0</v>
      </c>
      <c r="D54" s="26" t="s">
        <v>281</v>
      </c>
      <c r="E54" s="23">
        <f>COUNTIF(D$75:D$94,"&lt;-1.5")-SUM(E$52:E53)</f>
        <v>1</v>
      </c>
      <c r="P54" s="43"/>
      <c r="Q54" s="7" t="s">
        <v>49</v>
      </c>
      <c r="R54" s="8">
        <f ca="1" t="shared" si="1"/>
        <v>0.38066147352182256</v>
      </c>
    </row>
    <row r="55" spans="2:18" ht="14.25" thickBot="1">
      <c r="B55" s="5" t="s">
        <v>246</v>
      </c>
      <c r="C55" s="23">
        <f>COUNTIF(C$75:C$94,"&lt;0.2")-SUM(C$52:C54)</f>
        <v>0</v>
      </c>
      <c r="D55" s="26" t="s">
        <v>282</v>
      </c>
      <c r="E55" s="23">
        <f>COUNTIF(D$75:D$94,"&lt;-1")-SUM(E$52:E54)</f>
        <v>1</v>
      </c>
      <c r="P55" s="44"/>
      <c r="Q55" s="13" t="s">
        <v>50</v>
      </c>
      <c r="R55" s="14">
        <f ca="1" t="shared" si="1"/>
        <v>0.5411781322098923</v>
      </c>
    </row>
    <row r="56" spans="2:18" ht="13.5">
      <c r="B56" s="5" t="s">
        <v>247</v>
      </c>
      <c r="C56" s="23">
        <f>COUNTIF(C$75:C$94,"&lt;0.25")-SUM(C$52:C55)</f>
        <v>0</v>
      </c>
      <c r="D56" s="26" t="s">
        <v>283</v>
      </c>
      <c r="E56" s="23">
        <f>COUNTIF(D$75:D$94,"&lt;-0.5")-SUM(E$52:E55)</f>
        <v>3</v>
      </c>
      <c r="P56" s="43" t="s">
        <v>115</v>
      </c>
      <c r="Q56" s="7" t="s">
        <v>51</v>
      </c>
      <c r="R56" s="8">
        <f ca="1" t="shared" si="1"/>
        <v>0.776528038865135</v>
      </c>
    </row>
    <row r="57" spans="2:18" ht="13.5">
      <c r="B57" s="5" t="s">
        <v>248</v>
      </c>
      <c r="C57" s="23">
        <f>COUNTIF(C$75:C$94,"&lt;0.3")-SUM(C$52:C56)</f>
        <v>0</v>
      </c>
      <c r="D57" s="26" t="s">
        <v>284</v>
      </c>
      <c r="E57" s="23">
        <f>COUNTIF(D$75:D$94,"&lt;0")-SUM(E$52:E56)</f>
        <v>2</v>
      </c>
      <c r="P57" s="43"/>
      <c r="Q57" s="7" t="s">
        <v>52</v>
      </c>
      <c r="R57" s="8">
        <f ca="1" t="shared" si="1"/>
        <v>0.8591639384006236</v>
      </c>
    </row>
    <row r="58" spans="2:18" ht="13.5">
      <c r="B58" s="5" t="s">
        <v>249</v>
      </c>
      <c r="C58" s="23">
        <f>COUNTIF(C$75:C$94,"&lt;0.35")-SUM(C$52:C57)</f>
        <v>0</v>
      </c>
      <c r="D58" s="26" t="s">
        <v>285</v>
      </c>
      <c r="E58" s="23">
        <f>COUNTIF(D$75:D$94,"&lt;0.5")-SUM(E$52:E57)</f>
        <v>6</v>
      </c>
      <c r="P58" s="43"/>
      <c r="Q58" s="7" t="s">
        <v>53</v>
      </c>
      <c r="R58" s="8">
        <f ca="1" t="shared" si="1"/>
        <v>0.05414327780701367</v>
      </c>
    </row>
    <row r="59" spans="2:18" ht="13.5">
      <c r="B59" s="5" t="s">
        <v>250</v>
      </c>
      <c r="C59" s="23">
        <f>COUNTIF(C$75:C$94,"&lt;0.4")-SUM(C$52:C58)</f>
        <v>2</v>
      </c>
      <c r="D59" s="26" t="s">
        <v>286</v>
      </c>
      <c r="E59" s="23">
        <f>COUNTIF(D$75:D$94,"&lt;1")-SUM(E$52:E58)</f>
        <v>6</v>
      </c>
      <c r="P59" s="43"/>
      <c r="Q59" s="7" t="s">
        <v>54</v>
      </c>
      <c r="R59" s="8">
        <f ca="1" t="shared" si="1"/>
        <v>0.2038661745885033</v>
      </c>
    </row>
    <row r="60" spans="2:18" ht="13.5">
      <c r="B60" s="5" t="s">
        <v>251</v>
      </c>
      <c r="C60" s="23">
        <f>COUNTIF(C$75:C$94,"&lt;0.45")-SUM(C$52:C59)</f>
        <v>3</v>
      </c>
      <c r="D60" s="26" t="s">
        <v>287</v>
      </c>
      <c r="E60" s="23">
        <f>COUNTIF(D$75:D$94,"&lt;1.5")-SUM(E$52:E59)</f>
        <v>0</v>
      </c>
      <c r="P60" s="43"/>
      <c r="Q60" s="7" t="s">
        <v>55</v>
      </c>
      <c r="R60" s="8">
        <f ca="1" t="shared" si="1"/>
        <v>0.2952825225832081</v>
      </c>
    </row>
    <row r="61" spans="2:18" ht="13.5">
      <c r="B61" s="5" t="s">
        <v>252</v>
      </c>
      <c r="C61" s="23">
        <f>COUNTIF(C$75:C$94,"&lt;0.5")-SUM(C$52:C60)</f>
        <v>2</v>
      </c>
      <c r="D61" s="26" t="s">
        <v>289</v>
      </c>
      <c r="E61" s="23">
        <f>COUNTIF(D$75:D$94,"&lt;2")-SUM(E$52:E60)</f>
        <v>1</v>
      </c>
      <c r="P61" s="43"/>
      <c r="Q61" s="7" t="s">
        <v>56</v>
      </c>
      <c r="R61" s="8">
        <f ca="1" t="shared" si="1"/>
        <v>0.5953184627908854</v>
      </c>
    </row>
    <row r="62" spans="2:18" ht="13.5">
      <c r="B62" s="5" t="s">
        <v>253</v>
      </c>
      <c r="C62" s="23">
        <f>COUNTIF(C$75:C$94,"&lt;0.55")-SUM(C$52:C61)</f>
        <v>7</v>
      </c>
      <c r="D62" s="26" t="s">
        <v>288</v>
      </c>
      <c r="E62" s="23">
        <f>COUNTIF(D$75:D$94,"&lt;2.5")-SUM(E$52:E61)</f>
        <v>0</v>
      </c>
      <c r="P62" s="43"/>
      <c r="Q62" s="7" t="s">
        <v>57</v>
      </c>
      <c r="R62" s="8">
        <f ca="1" t="shared" si="1"/>
        <v>0.1510452595743832</v>
      </c>
    </row>
    <row r="63" spans="2:18" ht="14.25" thickBot="1">
      <c r="B63" s="5" t="s">
        <v>254</v>
      </c>
      <c r="C63" s="23">
        <f>COUNTIF(C$75:C$94,"&lt;0.6")-SUM(C$52:C62)</f>
        <v>5</v>
      </c>
      <c r="D63" s="28" t="s">
        <v>290</v>
      </c>
      <c r="E63" s="24">
        <f>COUNTIF(D$75:D$94,"&gt;2.5")</f>
        <v>0</v>
      </c>
      <c r="P63" s="43"/>
      <c r="Q63" s="7" t="s">
        <v>58</v>
      </c>
      <c r="R63" s="8">
        <f ca="1" t="shared" si="1"/>
        <v>0.45155933571779383</v>
      </c>
    </row>
    <row r="64" spans="2:18" ht="13.5">
      <c r="B64" s="5" t="s">
        <v>255</v>
      </c>
      <c r="C64" s="23">
        <f>COUNTIF(C$75:C$94,"&lt;0.65")-SUM(C$52:C63)</f>
        <v>1</v>
      </c>
      <c r="D64" s="26"/>
      <c r="E64" s="22"/>
      <c r="P64" s="43"/>
      <c r="Q64" s="7" t="s">
        <v>59</v>
      </c>
      <c r="R64" s="8">
        <f ca="1" t="shared" si="1"/>
        <v>0.03508740335503102</v>
      </c>
    </row>
    <row r="65" spans="2:18" ht="14.25" thickBot="1">
      <c r="B65" s="5" t="s">
        <v>256</v>
      </c>
      <c r="C65" s="23">
        <f>COUNTIF(C$75:C$94,"&lt;0.7")-SUM(C$52:C64)</f>
        <v>0</v>
      </c>
      <c r="D65" s="26"/>
      <c r="E65" s="22"/>
      <c r="P65" s="43"/>
      <c r="Q65" s="7" t="s">
        <v>60</v>
      </c>
      <c r="R65" s="8">
        <f ca="1" t="shared" si="1"/>
        <v>0.45477491566141914</v>
      </c>
    </row>
    <row r="66" spans="2:18" ht="13.5">
      <c r="B66" s="5" t="s">
        <v>257</v>
      </c>
      <c r="C66" s="23">
        <f>COUNTIF(C$75:C$94,"&lt;0.75")-SUM(C$52:C65)</f>
        <v>0</v>
      </c>
      <c r="D66" s="26"/>
      <c r="E66" s="22"/>
      <c r="P66" s="42" t="s">
        <v>116</v>
      </c>
      <c r="Q66" s="11" t="s">
        <v>61</v>
      </c>
      <c r="R66" s="12">
        <f ca="1" t="shared" si="1"/>
        <v>0.6713348464118267</v>
      </c>
    </row>
    <row r="67" spans="2:18" ht="13.5">
      <c r="B67" s="5" t="s">
        <v>258</v>
      </c>
      <c r="C67" s="23">
        <f>COUNTIF(C$75:C$94,"&lt;0.8")-SUM(C$52:C66)</f>
        <v>0</v>
      </c>
      <c r="D67" s="26"/>
      <c r="E67" s="22"/>
      <c r="P67" s="43"/>
      <c r="Q67" s="7" t="s">
        <v>62</v>
      </c>
      <c r="R67" s="8">
        <f ca="1" t="shared" si="1"/>
        <v>0.304724094187117</v>
      </c>
    </row>
    <row r="68" spans="2:18" ht="13.5">
      <c r="B68" s="5" t="s">
        <v>259</v>
      </c>
      <c r="C68" s="23">
        <f>COUNTIF(C$75:C$94,"&lt;0.85")-SUM(C$52:C67)</f>
        <v>0</v>
      </c>
      <c r="D68" s="26"/>
      <c r="E68" s="22"/>
      <c r="P68" s="43"/>
      <c r="Q68" s="7" t="s">
        <v>63</v>
      </c>
      <c r="R68" s="8">
        <f ca="1" t="shared" si="1"/>
        <v>0.24736686024582344</v>
      </c>
    </row>
    <row r="69" spans="2:18" ht="13.5">
      <c r="B69" s="5" t="s">
        <v>260</v>
      </c>
      <c r="C69" s="23">
        <f>COUNTIF(C$75:C$94,"&lt;0.9")-SUM(C$52:C68)</f>
        <v>0</v>
      </c>
      <c r="D69" s="26"/>
      <c r="E69" s="22"/>
      <c r="P69" s="43"/>
      <c r="Q69" s="7" t="s">
        <v>64</v>
      </c>
      <c r="R69" s="8">
        <f ca="1" t="shared" si="1"/>
        <v>0.20146913085610674</v>
      </c>
    </row>
    <row r="70" spans="2:18" ht="13.5">
      <c r="B70" s="5" t="s">
        <v>261</v>
      </c>
      <c r="C70" s="23">
        <f>COUNTIF(C$75:C$94,"&lt;0.95")-SUM(C$52:C69)</f>
        <v>0</v>
      </c>
      <c r="D70" s="26"/>
      <c r="E70" s="22"/>
      <c r="P70" s="43"/>
      <c r="Q70" s="7" t="s">
        <v>65</v>
      </c>
      <c r="R70" s="8">
        <f aca="true" ca="1" t="shared" si="2" ref="R70:R101">RAND()</f>
        <v>0.09544412947198744</v>
      </c>
    </row>
    <row r="71" spans="2:18" ht="14.25" thickBot="1">
      <c r="B71" s="9" t="s">
        <v>262</v>
      </c>
      <c r="C71" s="24">
        <f>COUNTIF(C$75:C$94,"&lt;=1")-SUM(C$52:C70)</f>
        <v>0</v>
      </c>
      <c r="D71" s="26"/>
      <c r="E71" s="22"/>
      <c r="P71" s="43"/>
      <c r="Q71" s="7" t="s">
        <v>66</v>
      </c>
      <c r="R71" s="8">
        <f ca="1" t="shared" si="2"/>
        <v>0.5220066989468084</v>
      </c>
    </row>
    <row r="72" spans="4:18" ht="13.5">
      <c r="D72" s="27"/>
      <c r="E72" s="22"/>
      <c r="P72" s="43"/>
      <c r="Q72" s="7" t="s">
        <v>67</v>
      </c>
      <c r="R72" s="8">
        <f ca="1" t="shared" si="2"/>
        <v>0.2558336044023153</v>
      </c>
    </row>
    <row r="73" spans="4:18" ht="13.5">
      <c r="D73" s="27"/>
      <c r="E73" s="22"/>
      <c r="P73" s="43"/>
      <c r="Q73" s="7" t="s">
        <v>68</v>
      </c>
      <c r="R73" s="8">
        <f ca="1" t="shared" si="2"/>
        <v>0.7529211418496056</v>
      </c>
    </row>
    <row r="74" spans="3:18" ht="13.5">
      <c r="C74" t="s">
        <v>121</v>
      </c>
      <c r="D74" t="s">
        <v>276</v>
      </c>
      <c r="P74" s="43"/>
      <c r="Q74" s="7" t="s">
        <v>69</v>
      </c>
      <c r="R74" s="8">
        <f ca="1" t="shared" si="2"/>
        <v>0.00753621030961682</v>
      </c>
    </row>
    <row r="75" spans="2:18" ht="14.25" thickBot="1">
      <c r="B75" t="s">
        <v>122</v>
      </c>
      <c r="C75" s="1">
        <f>AVERAGE(R6:R15)</f>
        <v>0.4467643129974611</v>
      </c>
      <c r="D75" s="1">
        <f aca="true" t="shared" si="3" ref="D75:D94">(C75-0.5)/0.091104</f>
        <v>-0.5843397326411451</v>
      </c>
      <c r="E75" s="22"/>
      <c r="P75" s="44"/>
      <c r="Q75" s="13" t="s">
        <v>70</v>
      </c>
      <c r="R75" s="14">
        <f ca="1" t="shared" si="2"/>
        <v>0.4804962062287803</v>
      </c>
    </row>
    <row r="76" spans="2:18" ht="13.5">
      <c r="B76" t="s">
        <v>101</v>
      </c>
      <c r="C76" s="1">
        <f>AVERAGE(R16:R25)</f>
        <v>0.5364047770977551</v>
      </c>
      <c r="D76" s="1">
        <f t="shared" si="3"/>
        <v>0.3995958146486997</v>
      </c>
      <c r="P76" s="43" t="s">
        <v>117</v>
      </c>
      <c r="Q76" s="7" t="s">
        <v>71</v>
      </c>
      <c r="R76" s="8">
        <f ca="1" t="shared" si="2"/>
        <v>0.6821981042593808</v>
      </c>
    </row>
    <row r="77" spans="2:18" ht="13.5">
      <c r="B77" t="s">
        <v>102</v>
      </c>
      <c r="C77" s="1">
        <f>AVERAGE(R26:R35)</f>
        <v>0.5769459645895499</v>
      </c>
      <c r="D77" s="1">
        <f t="shared" si="3"/>
        <v>0.8445947992354884</v>
      </c>
      <c r="P77" s="43"/>
      <c r="Q77" s="7" t="s">
        <v>72</v>
      </c>
      <c r="R77" s="8">
        <f ca="1" t="shared" si="2"/>
        <v>0.4318685344497206</v>
      </c>
    </row>
    <row r="78" spans="2:18" ht="13.5">
      <c r="B78" t="s">
        <v>103</v>
      </c>
      <c r="C78" s="1">
        <f>AVERAGE(R36:R45)</f>
        <v>0.4336294961526505</v>
      </c>
      <c r="D78" s="1">
        <f t="shared" si="3"/>
        <v>-0.7285136091428421</v>
      </c>
      <c r="P78" s="43"/>
      <c r="Q78" s="7" t="s">
        <v>73</v>
      </c>
      <c r="R78" s="8">
        <f ca="1" t="shared" si="2"/>
        <v>0.22421277068549106</v>
      </c>
    </row>
    <row r="79" spans="2:18" ht="13.5">
      <c r="B79" t="s">
        <v>104</v>
      </c>
      <c r="C79" s="1">
        <f>AVERAGE(R46:R55)</f>
        <v>0.5254850813080159</v>
      </c>
      <c r="D79" s="1">
        <f t="shared" si="3"/>
        <v>0.2797361401037919</v>
      </c>
      <c r="P79" s="43"/>
      <c r="Q79" s="7" t="s">
        <v>74</v>
      </c>
      <c r="R79" s="8">
        <f ca="1" t="shared" si="2"/>
        <v>0.5536718800118694</v>
      </c>
    </row>
    <row r="80" spans="2:18" ht="13.5">
      <c r="B80" t="s">
        <v>105</v>
      </c>
      <c r="C80" s="1">
        <f>AVERAGE(R56:R65)</f>
        <v>0.3876769329343996</v>
      </c>
      <c r="D80" s="1">
        <f t="shared" si="3"/>
        <v>-1.232910377871448</v>
      </c>
      <c r="P80" s="43"/>
      <c r="Q80" s="7" t="s">
        <v>75</v>
      </c>
      <c r="R80" s="8">
        <f ca="1" t="shared" si="2"/>
        <v>0.05096539655525767</v>
      </c>
    </row>
    <row r="81" spans="2:18" ht="13.5">
      <c r="B81" t="s">
        <v>106</v>
      </c>
      <c r="C81" s="1">
        <f>AVERAGE(R66:R75)</f>
        <v>0.35391329229099877</v>
      </c>
      <c r="D81" s="1">
        <f t="shared" si="3"/>
        <v>-1.603515846823424</v>
      </c>
      <c r="P81" s="43"/>
      <c r="Q81" s="7" t="s">
        <v>76</v>
      </c>
      <c r="R81" s="8">
        <f ca="1" t="shared" si="2"/>
        <v>0.6489037900164878</v>
      </c>
    </row>
    <row r="82" spans="2:18" ht="13.5">
      <c r="B82" t="s">
        <v>107</v>
      </c>
      <c r="C82" s="1">
        <f>AVERAGE(R76:R85)</f>
        <v>0.4414994942847679</v>
      </c>
      <c r="D82" s="1">
        <f t="shared" si="3"/>
        <v>-0.642128838637514</v>
      </c>
      <c r="P82" s="43"/>
      <c r="Q82" s="7" t="s">
        <v>77</v>
      </c>
      <c r="R82" s="8">
        <f ca="1" t="shared" si="2"/>
        <v>0.4032223122121681</v>
      </c>
    </row>
    <row r="83" spans="2:18" ht="13.5">
      <c r="B83" t="s">
        <v>108</v>
      </c>
      <c r="C83" s="1">
        <f>AVERAGE(R86:R95)</f>
        <v>0.505639859975424</v>
      </c>
      <c r="D83" s="1">
        <f t="shared" si="3"/>
        <v>0.061905733836319414</v>
      </c>
      <c r="P83" s="43"/>
      <c r="Q83" s="7" t="s">
        <v>78</v>
      </c>
      <c r="R83" s="8">
        <f ca="1" t="shared" si="2"/>
        <v>0.8536950971434514</v>
      </c>
    </row>
    <row r="84" spans="2:18" ht="13.5">
      <c r="B84" t="s">
        <v>109</v>
      </c>
      <c r="C84" s="1">
        <f>AVERAGE(R96:R105)</f>
        <v>0.5387702292802684</v>
      </c>
      <c r="D84" s="1">
        <f t="shared" si="3"/>
        <v>0.42556012118313585</v>
      </c>
      <c r="P84" s="43"/>
      <c r="Q84" s="7" t="s">
        <v>79</v>
      </c>
      <c r="R84" s="8">
        <f ca="1" t="shared" si="2"/>
        <v>0.5480813211331261</v>
      </c>
    </row>
    <row r="85" spans="2:18" ht="14.25" thickBot="1">
      <c r="B85" t="s">
        <v>123</v>
      </c>
      <c r="C85" s="1">
        <f>AVERAGE(R106:R115)</f>
        <v>0.4871783014990247</v>
      </c>
      <c r="D85" s="1">
        <f t="shared" si="3"/>
        <v>-0.14073694350385613</v>
      </c>
      <c r="P85" s="43"/>
      <c r="Q85" s="7" t="s">
        <v>80</v>
      </c>
      <c r="R85" s="8">
        <f ca="1" t="shared" si="2"/>
        <v>0.018175736380726448</v>
      </c>
    </row>
    <row r="86" spans="2:18" ht="13.5">
      <c r="B86" t="s">
        <v>125</v>
      </c>
      <c r="C86" s="1">
        <f>AVERAGE(R116:R125)</f>
        <v>0.5499531020251112</v>
      </c>
      <c r="D86" s="1">
        <f t="shared" si="3"/>
        <v>0.5483085487477076</v>
      </c>
      <c r="P86" s="42" t="s">
        <v>118</v>
      </c>
      <c r="Q86" s="11" t="s">
        <v>81</v>
      </c>
      <c r="R86" s="12">
        <f ca="1" t="shared" si="2"/>
        <v>0.963116254247049</v>
      </c>
    </row>
    <row r="87" spans="2:18" ht="13.5">
      <c r="B87" t="s">
        <v>127</v>
      </c>
      <c r="C87" s="1">
        <f>AVERAGE(R126:R135)</f>
        <v>0.5383573449867081</v>
      </c>
      <c r="D87" s="1">
        <f t="shared" si="3"/>
        <v>0.4210281105846951</v>
      </c>
      <c r="P87" s="43"/>
      <c r="Q87" s="7" t="s">
        <v>82</v>
      </c>
      <c r="R87" s="8">
        <f ca="1" t="shared" si="2"/>
        <v>0.9146008510816217</v>
      </c>
    </row>
    <row r="88" spans="2:18" ht="13.5">
      <c r="B88" t="s">
        <v>129</v>
      </c>
      <c r="C88" s="1">
        <f>AVERAGE(R136:R145)</f>
        <v>0.5826029832632411</v>
      </c>
      <c r="D88" s="1">
        <f t="shared" si="3"/>
        <v>0.9066888749477642</v>
      </c>
      <c r="P88" s="43"/>
      <c r="Q88" s="7" t="s">
        <v>83</v>
      </c>
      <c r="R88" s="8">
        <f ca="1" t="shared" si="2"/>
        <v>0.01092578360946539</v>
      </c>
    </row>
    <row r="89" spans="2:18" ht="13.5">
      <c r="B89" t="s">
        <v>131</v>
      </c>
      <c r="C89" s="1">
        <f>AVERAGE(R146:R155)</f>
        <v>0.5861251249934606</v>
      </c>
      <c r="D89" s="1">
        <f t="shared" si="3"/>
        <v>0.945349545502509</v>
      </c>
      <c r="P89" s="43"/>
      <c r="Q89" s="7" t="s">
        <v>84</v>
      </c>
      <c r="R89" s="8">
        <f ca="1" t="shared" si="2"/>
        <v>0.6931677236834786</v>
      </c>
    </row>
    <row r="90" spans="2:18" ht="13.5">
      <c r="B90" t="s">
        <v>133</v>
      </c>
      <c r="C90" s="1">
        <f>AVERAGE(R156:R165)</f>
        <v>0.556533856047354</v>
      </c>
      <c r="D90" s="1">
        <f t="shared" si="3"/>
        <v>0.6205419745275064</v>
      </c>
      <c r="P90" s="43"/>
      <c r="Q90" s="7" t="s">
        <v>85</v>
      </c>
      <c r="R90" s="8">
        <f ca="1" t="shared" si="2"/>
        <v>0.029271251354622496</v>
      </c>
    </row>
    <row r="91" spans="2:18" ht="13.5">
      <c r="B91" t="s">
        <v>135</v>
      </c>
      <c r="C91" s="1">
        <f>AVERAGE(R166:R175)</f>
        <v>0.537290874108509</v>
      </c>
      <c r="D91" s="1">
        <f t="shared" si="3"/>
        <v>0.4093220287639286</v>
      </c>
      <c r="P91" s="43"/>
      <c r="Q91" s="7" t="s">
        <v>86</v>
      </c>
      <c r="R91" s="8">
        <f ca="1" t="shared" si="2"/>
        <v>0.5068579803775553</v>
      </c>
    </row>
    <row r="92" spans="2:18" ht="13.5">
      <c r="B92" t="s">
        <v>137</v>
      </c>
      <c r="C92" s="1">
        <f>AVERAGE(R176:R185)</f>
        <v>0.4635982042551112</v>
      </c>
      <c r="D92" s="1">
        <f t="shared" si="3"/>
        <v>-0.39956308992896883</v>
      </c>
      <c r="P92" s="43"/>
      <c r="Q92" s="7" t="s">
        <v>87</v>
      </c>
      <c r="R92" s="8">
        <f ca="1" t="shared" si="2"/>
        <v>0.06529110446764541</v>
      </c>
    </row>
    <row r="93" spans="2:18" ht="13.5">
      <c r="B93" t="s">
        <v>139</v>
      </c>
      <c r="C93" s="1">
        <f>AVERAGE(R186:R195)</f>
        <v>0.5649639106532589</v>
      </c>
      <c r="D93" s="1">
        <f t="shared" si="3"/>
        <v>0.7130741861307835</v>
      </c>
      <c r="P93" s="43"/>
      <c r="Q93" s="7" t="s">
        <v>88</v>
      </c>
      <c r="R93" s="8">
        <f ca="1" t="shared" si="2"/>
        <v>0.6913736018466716</v>
      </c>
    </row>
    <row r="94" spans="2:18" ht="13.5">
      <c r="B94" t="s">
        <v>141</v>
      </c>
      <c r="C94" s="1">
        <f>AVERAGE(R196:R205)</f>
        <v>0.638210218405008</v>
      </c>
      <c r="D94" s="1">
        <f t="shared" si="3"/>
        <v>1.5170598261877417</v>
      </c>
      <c r="P94" s="43"/>
      <c r="Q94" s="7" t="s">
        <v>89</v>
      </c>
      <c r="R94" s="8">
        <f ca="1" t="shared" si="2"/>
        <v>0.734057986633154</v>
      </c>
    </row>
    <row r="95" spans="16:18" ht="14.25" thickBot="1">
      <c r="P95" s="44"/>
      <c r="Q95" s="13" t="s">
        <v>90</v>
      </c>
      <c r="R95" s="14">
        <f ca="1" t="shared" si="2"/>
        <v>0.44773606245297737</v>
      </c>
    </row>
    <row r="96" spans="16:18" ht="13.5">
      <c r="P96" s="43" t="s">
        <v>119</v>
      </c>
      <c r="Q96" s="7" t="s">
        <v>91</v>
      </c>
      <c r="R96" s="8">
        <f ca="1" t="shared" si="2"/>
        <v>0.21180153686397407</v>
      </c>
    </row>
    <row r="97" spans="16:18" ht="13.5">
      <c r="P97" s="43"/>
      <c r="Q97" s="7" t="s">
        <v>92</v>
      </c>
      <c r="R97" s="8">
        <f ca="1" t="shared" si="2"/>
        <v>0.8721382850106352</v>
      </c>
    </row>
    <row r="98" spans="16:18" ht="13.5">
      <c r="P98" s="43"/>
      <c r="Q98" s="7" t="s">
        <v>93</v>
      </c>
      <c r="R98" s="8">
        <f ca="1" t="shared" si="2"/>
        <v>0.1729581616087501</v>
      </c>
    </row>
    <row r="99" spans="16:18" ht="13.5">
      <c r="P99" s="43"/>
      <c r="Q99" s="7" t="s">
        <v>94</v>
      </c>
      <c r="R99" s="8">
        <f ca="1" t="shared" si="2"/>
        <v>0.6328386584376451</v>
      </c>
    </row>
    <row r="100" spans="16:18" ht="13.5">
      <c r="P100" s="43"/>
      <c r="Q100" s="7" t="s">
        <v>95</v>
      </c>
      <c r="R100" s="8">
        <f ca="1" t="shared" si="2"/>
        <v>0.36181203700623854</v>
      </c>
    </row>
    <row r="101" spans="16:18" ht="13.5">
      <c r="P101" s="43"/>
      <c r="Q101" s="7" t="s">
        <v>96</v>
      </c>
      <c r="R101" s="8">
        <f ca="1" t="shared" si="2"/>
        <v>0.5418564924031939</v>
      </c>
    </row>
    <row r="102" spans="16:18" ht="13.5">
      <c r="P102" s="43"/>
      <c r="Q102" s="7" t="s">
        <v>97</v>
      </c>
      <c r="R102" s="8">
        <f aca="true" ca="1" t="shared" si="4" ref="R102:R133">RAND()</f>
        <v>0.5016928087460304</v>
      </c>
    </row>
    <row r="103" spans="16:18" ht="13.5">
      <c r="P103" s="43"/>
      <c r="Q103" s="7" t="s">
        <v>98</v>
      </c>
      <c r="R103" s="8">
        <f ca="1" t="shared" si="4"/>
        <v>0.7270568845170804</v>
      </c>
    </row>
    <row r="104" spans="16:18" ht="13.5">
      <c r="P104" s="43"/>
      <c r="Q104" s="7" t="s">
        <v>99</v>
      </c>
      <c r="R104" s="8">
        <f ca="1" t="shared" si="4"/>
        <v>0.49129335124350204</v>
      </c>
    </row>
    <row r="105" spans="16:18" ht="14.25" thickBot="1">
      <c r="P105" s="44"/>
      <c r="Q105" s="13" t="s">
        <v>100</v>
      </c>
      <c r="R105" s="14">
        <f ca="1" t="shared" si="4"/>
        <v>0.8742540769656348</v>
      </c>
    </row>
    <row r="106" spans="16:18" ht="13.5">
      <c r="P106" s="42" t="s">
        <v>124</v>
      </c>
      <c r="Q106" s="11" t="s">
        <v>143</v>
      </c>
      <c r="R106" s="12">
        <f ca="1" t="shared" si="4"/>
        <v>0.7433278891262474</v>
      </c>
    </row>
    <row r="107" spans="16:18" ht="13.5">
      <c r="P107" s="43"/>
      <c r="Q107" s="7" t="s">
        <v>144</v>
      </c>
      <c r="R107" s="8">
        <f ca="1" t="shared" si="4"/>
        <v>0.42661918603765514</v>
      </c>
    </row>
    <row r="108" spans="16:18" ht="13.5">
      <c r="P108" s="43"/>
      <c r="Q108" s="7" t="s">
        <v>145</v>
      </c>
      <c r="R108" s="8">
        <f ca="1" t="shared" si="4"/>
        <v>0.35775097653032883</v>
      </c>
    </row>
    <row r="109" spans="16:18" ht="13.5">
      <c r="P109" s="43"/>
      <c r="Q109" s="7" t="s">
        <v>146</v>
      </c>
      <c r="R109" s="8">
        <f ca="1" t="shared" si="4"/>
        <v>0.29611682276286366</v>
      </c>
    </row>
    <row r="110" spans="16:18" ht="13.5">
      <c r="P110" s="43"/>
      <c r="Q110" s="7" t="s">
        <v>147</v>
      </c>
      <c r="R110" s="8">
        <f ca="1" t="shared" si="4"/>
        <v>0.20149116508290987</v>
      </c>
    </row>
    <row r="111" spans="16:18" ht="13.5">
      <c r="P111" s="43"/>
      <c r="Q111" s="7" t="s">
        <v>148</v>
      </c>
      <c r="R111" s="8">
        <f ca="1" t="shared" si="4"/>
        <v>0.5776293061324074</v>
      </c>
    </row>
    <row r="112" spans="16:18" ht="13.5">
      <c r="P112" s="43"/>
      <c r="Q112" s="7" t="s">
        <v>149</v>
      </c>
      <c r="R112" s="8">
        <f ca="1" t="shared" si="4"/>
        <v>0.49972718103220437</v>
      </c>
    </row>
    <row r="113" spans="16:18" ht="13.5">
      <c r="P113" s="43"/>
      <c r="Q113" s="7" t="s">
        <v>150</v>
      </c>
      <c r="R113" s="8">
        <f ca="1" t="shared" si="4"/>
        <v>0.08630547581805215</v>
      </c>
    </row>
    <row r="114" spans="16:18" ht="13.5">
      <c r="P114" s="43"/>
      <c r="Q114" s="7" t="s">
        <v>151</v>
      </c>
      <c r="R114" s="8">
        <f ca="1" t="shared" si="4"/>
        <v>0.9525293688351171</v>
      </c>
    </row>
    <row r="115" spans="16:18" ht="14.25" thickBot="1">
      <c r="P115" s="44"/>
      <c r="Q115" s="13" t="s">
        <v>152</v>
      </c>
      <c r="R115" s="14">
        <f ca="1" t="shared" si="4"/>
        <v>0.7302856436324614</v>
      </c>
    </row>
    <row r="116" spans="16:18" ht="13.5">
      <c r="P116" s="43" t="s">
        <v>126</v>
      </c>
      <c r="Q116" s="11" t="s">
        <v>153</v>
      </c>
      <c r="R116" s="8">
        <f ca="1" t="shared" si="4"/>
        <v>0.7897738229582911</v>
      </c>
    </row>
    <row r="117" spans="16:18" ht="13.5">
      <c r="P117" s="43"/>
      <c r="Q117" s="7" t="s">
        <v>154</v>
      </c>
      <c r="R117" s="8">
        <f ca="1" t="shared" si="4"/>
        <v>0.40913968287697067</v>
      </c>
    </row>
    <row r="118" spans="16:18" ht="13.5">
      <c r="P118" s="43"/>
      <c r="Q118" s="7" t="s">
        <v>155</v>
      </c>
      <c r="R118" s="8">
        <f ca="1" t="shared" si="4"/>
        <v>0.7156741893347889</v>
      </c>
    </row>
    <row r="119" spans="16:18" ht="13.5">
      <c r="P119" s="43"/>
      <c r="Q119" s="7" t="s">
        <v>156</v>
      </c>
      <c r="R119" s="8">
        <f ca="1" t="shared" si="4"/>
        <v>0.9944183418263917</v>
      </c>
    </row>
    <row r="120" spans="16:18" ht="13.5">
      <c r="P120" s="43"/>
      <c r="Q120" s="7" t="s">
        <v>157</v>
      </c>
      <c r="R120" s="8">
        <f ca="1" t="shared" si="4"/>
        <v>0.16514188885163072</v>
      </c>
    </row>
    <row r="121" spans="16:18" ht="13.5">
      <c r="P121" s="43"/>
      <c r="Q121" s="7" t="s">
        <v>158</v>
      </c>
      <c r="R121" s="8">
        <f ca="1" t="shared" si="4"/>
        <v>0.1764998316444455</v>
      </c>
    </row>
    <row r="122" spans="16:18" ht="13.5">
      <c r="P122" s="43"/>
      <c r="Q122" s="7" t="s">
        <v>159</v>
      </c>
      <c r="R122" s="8">
        <f ca="1" t="shared" si="4"/>
        <v>0.2801498917828402</v>
      </c>
    </row>
    <row r="123" spans="16:18" ht="13.5">
      <c r="P123" s="43"/>
      <c r="Q123" s="7" t="s">
        <v>160</v>
      </c>
      <c r="R123" s="8">
        <f ca="1" t="shared" si="4"/>
        <v>0.9940845798661595</v>
      </c>
    </row>
    <row r="124" spans="16:18" ht="13.5">
      <c r="P124" s="43"/>
      <c r="Q124" s="7" t="s">
        <v>161</v>
      </c>
      <c r="R124" s="8">
        <f ca="1" t="shared" si="4"/>
        <v>0.7662349295211197</v>
      </c>
    </row>
    <row r="125" spans="16:18" ht="14.25" thickBot="1">
      <c r="P125" s="43"/>
      <c r="Q125" s="13" t="s">
        <v>162</v>
      </c>
      <c r="R125" s="8">
        <f ca="1" t="shared" si="4"/>
        <v>0.20841386158847452</v>
      </c>
    </row>
    <row r="126" spans="16:18" ht="13.5">
      <c r="P126" s="42" t="s">
        <v>128</v>
      </c>
      <c r="Q126" s="11" t="s">
        <v>163</v>
      </c>
      <c r="R126" s="12">
        <f ca="1" t="shared" si="4"/>
        <v>0.6510120366926104</v>
      </c>
    </row>
    <row r="127" spans="16:18" ht="13.5">
      <c r="P127" s="43"/>
      <c r="Q127" s="7" t="s">
        <v>164</v>
      </c>
      <c r="R127" s="8">
        <f ca="1" t="shared" si="4"/>
        <v>0.06512001024475822</v>
      </c>
    </row>
    <row r="128" spans="16:18" ht="13.5">
      <c r="P128" s="43"/>
      <c r="Q128" s="7" t="s">
        <v>165</v>
      </c>
      <c r="R128" s="8">
        <f ca="1" t="shared" si="4"/>
        <v>0.9684227964251293</v>
      </c>
    </row>
    <row r="129" spans="16:18" ht="13.5">
      <c r="P129" s="43"/>
      <c r="Q129" s="7" t="s">
        <v>166</v>
      </c>
      <c r="R129" s="8">
        <f ca="1" t="shared" si="4"/>
        <v>0.8059282215884087</v>
      </c>
    </row>
    <row r="130" spans="16:18" ht="13.5">
      <c r="P130" s="43"/>
      <c r="Q130" s="7" t="s">
        <v>167</v>
      </c>
      <c r="R130" s="8">
        <f ca="1" t="shared" si="4"/>
        <v>0.13076777401266604</v>
      </c>
    </row>
    <row r="131" spans="16:18" ht="13.5">
      <c r="P131" s="43"/>
      <c r="Q131" s="7" t="s">
        <v>168</v>
      </c>
      <c r="R131" s="8">
        <f ca="1" t="shared" si="4"/>
        <v>0.018151261328875457</v>
      </c>
    </row>
    <row r="132" spans="16:18" ht="13.5">
      <c r="P132" s="43"/>
      <c r="Q132" s="7" t="s">
        <v>169</v>
      </c>
      <c r="R132" s="8">
        <f ca="1" t="shared" si="4"/>
        <v>0.5794733744780061</v>
      </c>
    </row>
    <row r="133" spans="16:18" ht="13.5">
      <c r="P133" s="43"/>
      <c r="Q133" s="7" t="s">
        <v>170</v>
      </c>
      <c r="R133" s="8">
        <f ca="1" t="shared" si="4"/>
        <v>0.6382836868463315</v>
      </c>
    </row>
    <row r="134" spans="16:18" ht="13.5">
      <c r="P134" s="43"/>
      <c r="Q134" s="7" t="s">
        <v>171</v>
      </c>
      <c r="R134" s="8">
        <f aca="true" ca="1" t="shared" si="5" ref="R134:R165">RAND()</f>
        <v>0.9585106642394914</v>
      </c>
    </row>
    <row r="135" spans="16:18" ht="14.25" thickBot="1">
      <c r="P135" s="44"/>
      <c r="Q135" s="13" t="s">
        <v>172</v>
      </c>
      <c r="R135" s="14">
        <f ca="1" t="shared" si="5"/>
        <v>0.5679036240108033</v>
      </c>
    </row>
    <row r="136" spans="16:18" ht="13.5">
      <c r="P136" s="43" t="s">
        <v>130</v>
      </c>
      <c r="Q136" s="11" t="s">
        <v>173</v>
      </c>
      <c r="R136" s="8">
        <f ca="1" t="shared" si="5"/>
        <v>0.9030506232418241</v>
      </c>
    </row>
    <row r="137" spans="16:18" ht="13.5">
      <c r="P137" s="43"/>
      <c r="Q137" s="7" t="s">
        <v>174</v>
      </c>
      <c r="R137" s="8">
        <f ca="1" t="shared" si="5"/>
        <v>0.6464639458914241</v>
      </c>
    </row>
    <row r="138" spans="16:18" ht="13.5">
      <c r="P138" s="43"/>
      <c r="Q138" s="7" t="s">
        <v>175</v>
      </c>
      <c r="R138" s="8">
        <f ca="1" t="shared" si="5"/>
        <v>0.09760592290859416</v>
      </c>
    </row>
    <row r="139" spans="16:18" ht="13.5">
      <c r="P139" s="43"/>
      <c r="Q139" s="7" t="s">
        <v>176</v>
      </c>
      <c r="R139" s="8">
        <f ca="1" t="shared" si="5"/>
        <v>0.9731221957470841</v>
      </c>
    </row>
    <row r="140" spans="16:18" ht="13.5">
      <c r="P140" s="43"/>
      <c r="Q140" s="7" t="s">
        <v>177</v>
      </c>
      <c r="R140" s="8">
        <f ca="1" t="shared" si="5"/>
        <v>0.3556547993084678</v>
      </c>
    </row>
    <row r="141" spans="16:18" ht="13.5">
      <c r="P141" s="43"/>
      <c r="Q141" s="7" t="s">
        <v>178</v>
      </c>
      <c r="R141" s="8">
        <f ca="1" t="shared" si="5"/>
        <v>0.4162490585413421</v>
      </c>
    </row>
    <row r="142" spans="16:18" ht="13.5">
      <c r="P142" s="43"/>
      <c r="Q142" s="7" t="s">
        <v>179</v>
      </c>
      <c r="R142" s="8">
        <f ca="1" t="shared" si="5"/>
        <v>0.8114688305837641</v>
      </c>
    </row>
    <row r="143" spans="16:18" ht="13.5">
      <c r="P143" s="43"/>
      <c r="Q143" s="7" t="s">
        <v>180</v>
      </c>
      <c r="R143" s="8">
        <f ca="1" t="shared" si="5"/>
        <v>0.5181290299262287</v>
      </c>
    </row>
    <row r="144" spans="16:18" ht="13.5">
      <c r="P144" s="43"/>
      <c r="Q144" s="7" t="s">
        <v>181</v>
      </c>
      <c r="R144" s="8">
        <f ca="1" t="shared" si="5"/>
        <v>0.16833988659387256</v>
      </c>
    </row>
    <row r="145" spans="16:18" ht="14.25" thickBot="1">
      <c r="P145" s="43"/>
      <c r="Q145" s="13" t="s">
        <v>182</v>
      </c>
      <c r="R145" s="8">
        <f ca="1" t="shared" si="5"/>
        <v>0.9359455398898096</v>
      </c>
    </row>
    <row r="146" spans="16:18" ht="13.5">
      <c r="P146" s="42" t="s">
        <v>132</v>
      </c>
      <c r="Q146" s="11" t="s">
        <v>183</v>
      </c>
      <c r="R146" s="12">
        <f ca="1" t="shared" si="5"/>
        <v>0.23319147265318563</v>
      </c>
    </row>
    <row r="147" spans="16:18" ht="13.5">
      <c r="P147" s="43"/>
      <c r="Q147" s="7" t="s">
        <v>184</v>
      </c>
      <c r="R147" s="8">
        <f ca="1" t="shared" si="5"/>
        <v>0.7984008161250866</v>
      </c>
    </row>
    <row r="148" spans="16:18" ht="13.5">
      <c r="P148" s="43"/>
      <c r="Q148" s="7" t="s">
        <v>185</v>
      </c>
      <c r="R148" s="8">
        <f ca="1" t="shared" si="5"/>
        <v>0.9526214202473406</v>
      </c>
    </row>
    <row r="149" spans="16:18" ht="13.5">
      <c r="P149" s="43"/>
      <c r="Q149" s="7" t="s">
        <v>186</v>
      </c>
      <c r="R149" s="8">
        <f ca="1" t="shared" si="5"/>
        <v>0.68140579190667</v>
      </c>
    </row>
    <row r="150" spans="16:18" ht="13.5">
      <c r="P150" s="43"/>
      <c r="Q150" s="7" t="s">
        <v>187</v>
      </c>
      <c r="R150" s="8">
        <f ca="1" t="shared" si="5"/>
        <v>0.6060691337698025</v>
      </c>
    </row>
    <row r="151" spans="16:18" ht="13.5">
      <c r="P151" s="43"/>
      <c r="Q151" s="7" t="s">
        <v>188</v>
      </c>
      <c r="R151" s="8">
        <f ca="1" t="shared" si="5"/>
        <v>0.2365545099102524</v>
      </c>
    </row>
    <row r="152" spans="16:18" ht="13.5">
      <c r="P152" s="43"/>
      <c r="Q152" s="7" t="s">
        <v>189</v>
      </c>
      <c r="R152" s="8">
        <f ca="1" t="shared" si="5"/>
        <v>0.10709194431908031</v>
      </c>
    </row>
    <row r="153" spans="16:18" ht="13.5">
      <c r="P153" s="43"/>
      <c r="Q153" s="7" t="s">
        <v>190</v>
      </c>
      <c r="R153" s="8">
        <f ca="1" t="shared" si="5"/>
        <v>0.7696087189288958</v>
      </c>
    </row>
    <row r="154" spans="16:18" ht="13.5">
      <c r="P154" s="43"/>
      <c r="Q154" s="7" t="s">
        <v>191</v>
      </c>
      <c r="R154" s="8">
        <f ca="1" t="shared" si="5"/>
        <v>0.9880743408629888</v>
      </c>
    </row>
    <row r="155" spans="16:18" ht="14.25" thickBot="1">
      <c r="P155" s="44"/>
      <c r="Q155" s="13" t="s">
        <v>192</v>
      </c>
      <c r="R155" s="14">
        <f ca="1" t="shared" si="5"/>
        <v>0.4882331012113035</v>
      </c>
    </row>
    <row r="156" spans="16:18" ht="13.5">
      <c r="P156" s="43" t="s">
        <v>134</v>
      </c>
      <c r="Q156" s="11" t="s">
        <v>193</v>
      </c>
      <c r="R156" s="8">
        <f ca="1" t="shared" si="5"/>
        <v>0.020167784694192115</v>
      </c>
    </row>
    <row r="157" spans="16:18" ht="13.5">
      <c r="P157" s="43"/>
      <c r="Q157" s="7" t="s">
        <v>194</v>
      </c>
      <c r="R157" s="8">
        <f ca="1" t="shared" si="5"/>
        <v>0.36836401552954734</v>
      </c>
    </row>
    <row r="158" spans="16:18" ht="13.5">
      <c r="P158" s="43"/>
      <c r="Q158" s="7" t="s">
        <v>195</v>
      </c>
      <c r="R158" s="8">
        <f ca="1" t="shared" si="5"/>
        <v>0.07935521701079118</v>
      </c>
    </row>
    <row r="159" spans="16:18" ht="13.5">
      <c r="P159" s="43"/>
      <c r="Q159" s="7" t="s">
        <v>196</v>
      </c>
      <c r="R159" s="8">
        <f ca="1" t="shared" si="5"/>
        <v>0.9129966520239785</v>
      </c>
    </row>
    <row r="160" spans="16:18" ht="13.5">
      <c r="P160" s="43"/>
      <c r="Q160" s="7" t="s">
        <v>197</v>
      </c>
      <c r="R160" s="8">
        <f ca="1" t="shared" si="5"/>
        <v>0.7896317365287757</v>
      </c>
    </row>
    <row r="161" spans="16:18" ht="13.5">
      <c r="P161" s="43"/>
      <c r="Q161" s="7" t="s">
        <v>198</v>
      </c>
      <c r="R161" s="8">
        <f ca="1" t="shared" si="5"/>
        <v>0.5042440091210549</v>
      </c>
    </row>
    <row r="162" spans="16:18" ht="13.5">
      <c r="P162" s="43"/>
      <c r="Q162" s="7" t="s">
        <v>199</v>
      </c>
      <c r="R162" s="8">
        <f ca="1" t="shared" si="5"/>
        <v>0.9733958715836144</v>
      </c>
    </row>
    <row r="163" spans="16:18" ht="13.5">
      <c r="P163" s="43"/>
      <c r="Q163" s="7" t="s">
        <v>200</v>
      </c>
      <c r="R163" s="8">
        <f ca="1" t="shared" si="5"/>
        <v>0.8093780452207646</v>
      </c>
    </row>
    <row r="164" spans="16:18" ht="13.5">
      <c r="P164" s="43"/>
      <c r="Q164" s="7" t="s">
        <v>201</v>
      </c>
      <c r="R164" s="8">
        <f ca="1" t="shared" si="5"/>
        <v>0.4184550358378367</v>
      </c>
    </row>
    <row r="165" spans="16:18" ht="14.25" thickBot="1">
      <c r="P165" s="43"/>
      <c r="Q165" s="13" t="s">
        <v>202</v>
      </c>
      <c r="R165" s="8">
        <f ca="1" t="shared" si="5"/>
        <v>0.6893501929229844</v>
      </c>
    </row>
    <row r="166" spans="16:18" ht="13.5">
      <c r="P166" s="42" t="s">
        <v>136</v>
      </c>
      <c r="Q166" s="11" t="s">
        <v>203</v>
      </c>
      <c r="R166" s="12">
        <f aca="true" ca="1" t="shared" si="6" ref="R166:R197">RAND()</f>
        <v>0.9653677597374273</v>
      </c>
    </row>
    <row r="167" spans="16:18" ht="13.5">
      <c r="P167" s="43"/>
      <c r="Q167" s="7" t="s">
        <v>204</v>
      </c>
      <c r="R167" s="8">
        <f ca="1" t="shared" si="6"/>
        <v>0.027149086468260863</v>
      </c>
    </row>
    <row r="168" spans="16:18" ht="13.5">
      <c r="P168" s="43"/>
      <c r="Q168" s="7" t="s">
        <v>205</v>
      </c>
      <c r="R168" s="8">
        <f ca="1" t="shared" si="6"/>
        <v>0.7683513982413746</v>
      </c>
    </row>
    <row r="169" spans="16:18" ht="13.5">
      <c r="P169" s="43"/>
      <c r="Q169" s="7" t="s">
        <v>206</v>
      </c>
      <c r="R169" s="8">
        <f ca="1" t="shared" si="6"/>
        <v>0.3032408701108842</v>
      </c>
    </row>
    <row r="170" spans="16:18" ht="13.5">
      <c r="P170" s="43"/>
      <c r="Q170" s="7" t="s">
        <v>207</v>
      </c>
      <c r="R170" s="8">
        <f ca="1" t="shared" si="6"/>
        <v>0.8736870031300237</v>
      </c>
    </row>
    <row r="171" spans="16:18" ht="13.5">
      <c r="P171" s="43"/>
      <c r="Q171" s="7" t="s">
        <v>208</v>
      </c>
      <c r="R171" s="8">
        <f ca="1" t="shared" si="6"/>
        <v>0.13353715070814332</v>
      </c>
    </row>
    <row r="172" spans="16:18" ht="13.5">
      <c r="P172" s="43"/>
      <c r="Q172" s="7" t="s">
        <v>209</v>
      </c>
      <c r="R172" s="8">
        <f ca="1" t="shared" si="6"/>
        <v>0.5812419376339921</v>
      </c>
    </row>
    <row r="173" spans="16:18" ht="13.5">
      <c r="P173" s="43"/>
      <c r="Q173" s="7" t="s">
        <v>210</v>
      </c>
      <c r="R173" s="8">
        <f ca="1" t="shared" si="6"/>
        <v>0.837927399981095</v>
      </c>
    </row>
    <row r="174" spans="16:18" ht="13.5">
      <c r="P174" s="43"/>
      <c r="Q174" s="7" t="s">
        <v>211</v>
      </c>
      <c r="R174" s="8">
        <f ca="1" t="shared" si="6"/>
        <v>0.7548728731560566</v>
      </c>
    </row>
    <row r="175" spans="16:18" ht="14.25" thickBot="1">
      <c r="P175" s="44"/>
      <c r="Q175" s="13" t="s">
        <v>212</v>
      </c>
      <c r="R175" s="14">
        <f ca="1" t="shared" si="6"/>
        <v>0.12753326191783199</v>
      </c>
    </row>
    <row r="176" spans="16:18" ht="13.5">
      <c r="P176" s="43" t="s">
        <v>138</v>
      </c>
      <c r="Q176" s="11" t="s">
        <v>213</v>
      </c>
      <c r="R176" s="8">
        <f ca="1" t="shared" si="6"/>
        <v>0.5359422655361847</v>
      </c>
    </row>
    <row r="177" spans="16:18" ht="13.5">
      <c r="P177" s="43"/>
      <c r="Q177" s="7" t="s">
        <v>214</v>
      </c>
      <c r="R177" s="8">
        <f ca="1" t="shared" si="6"/>
        <v>0.41534523605981155</v>
      </c>
    </row>
    <row r="178" spans="16:18" ht="13.5">
      <c r="P178" s="43"/>
      <c r="Q178" s="7" t="s">
        <v>215</v>
      </c>
      <c r="R178" s="8">
        <f ca="1" t="shared" si="6"/>
        <v>0.3169080459887419</v>
      </c>
    </row>
    <row r="179" spans="16:18" ht="13.5">
      <c r="P179" s="43"/>
      <c r="Q179" s="7" t="s">
        <v>216</v>
      </c>
      <c r="R179" s="8">
        <f ca="1" t="shared" si="6"/>
        <v>0.30897392222261644</v>
      </c>
    </row>
    <row r="180" spans="16:18" ht="13.5">
      <c r="P180" s="43"/>
      <c r="Q180" s="7" t="s">
        <v>217</v>
      </c>
      <c r="R180" s="8">
        <f ca="1" t="shared" si="6"/>
        <v>0.7003262190917425</v>
      </c>
    </row>
    <row r="181" spans="16:18" ht="13.5">
      <c r="P181" s="43"/>
      <c r="Q181" s="7" t="s">
        <v>218</v>
      </c>
      <c r="R181" s="8">
        <f ca="1" t="shared" si="6"/>
        <v>0.987003800802948</v>
      </c>
    </row>
    <row r="182" spans="16:18" ht="13.5">
      <c r="P182" s="43"/>
      <c r="Q182" s="7" t="s">
        <v>219</v>
      </c>
      <c r="R182" s="8">
        <f ca="1" t="shared" si="6"/>
        <v>0.47195452477235933</v>
      </c>
    </row>
    <row r="183" spans="16:18" ht="13.5">
      <c r="P183" s="43"/>
      <c r="Q183" s="7" t="s">
        <v>220</v>
      </c>
      <c r="R183" s="8">
        <f ca="1" t="shared" si="6"/>
        <v>0.3920268887977625</v>
      </c>
    </row>
    <row r="184" spans="16:18" ht="13.5">
      <c r="P184" s="43"/>
      <c r="Q184" s="7" t="s">
        <v>221</v>
      </c>
      <c r="R184" s="8">
        <f ca="1" t="shared" si="6"/>
        <v>0.3865955941056427</v>
      </c>
    </row>
    <row r="185" spans="16:18" ht="14.25" thickBot="1">
      <c r="P185" s="43"/>
      <c r="Q185" s="13" t="s">
        <v>222</v>
      </c>
      <c r="R185" s="8">
        <f ca="1" t="shared" si="6"/>
        <v>0.12090554517330343</v>
      </c>
    </row>
    <row r="186" spans="16:18" ht="13.5">
      <c r="P186" s="42" t="s">
        <v>140</v>
      </c>
      <c r="Q186" s="11" t="s">
        <v>223</v>
      </c>
      <c r="R186" s="12">
        <f ca="1" t="shared" si="6"/>
        <v>0.42667458506552247</v>
      </c>
    </row>
    <row r="187" spans="16:18" ht="13.5">
      <c r="P187" s="43"/>
      <c r="Q187" s="7" t="s">
        <v>224</v>
      </c>
      <c r="R187" s="8">
        <f ca="1" t="shared" si="6"/>
        <v>0.8571362128017643</v>
      </c>
    </row>
    <row r="188" spans="16:18" ht="13.5">
      <c r="P188" s="43"/>
      <c r="Q188" s="7" t="s">
        <v>225</v>
      </c>
      <c r="R188" s="8">
        <f ca="1" t="shared" si="6"/>
        <v>0.6208783408041516</v>
      </c>
    </row>
    <row r="189" spans="16:18" ht="13.5">
      <c r="P189" s="43"/>
      <c r="Q189" s="7" t="s">
        <v>226</v>
      </c>
      <c r="R189" s="8">
        <f ca="1" t="shared" si="6"/>
        <v>0.9042321847058075</v>
      </c>
    </row>
    <row r="190" spans="16:18" ht="13.5">
      <c r="P190" s="43"/>
      <c r="Q190" s="7" t="s">
        <v>227</v>
      </c>
      <c r="R190" s="8">
        <f ca="1" t="shared" si="6"/>
        <v>0.45911986600486365</v>
      </c>
    </row>
    <row r="191" spans="16:18" ht="13.5">
      <c r="P191" s="43"/>
      <c r="Q191" s="7" t="s">
        <v>228</v>
      </c>
      <c r="R191" s="8">
        <f ca="1" t="shared" si="6"/>
        <v>0.02781029344763386</v>
      </c>
    </row>
    <row r="192" spans="16:18" ht="13.5">
      <c r="P192" s="43"/>
      <c r="Q192" s="7" t="s">
        <v>229</v>
      </c>
      <c r="R192" s="8">
        <f ca="1" t="shared" si="6"/>
        <v>0.8912293871775354</v>
      </c>
    </row>
    <row r="193" spans="16:18" ht="13.5">
      <c r="P193" s="43"/>
      <c r="Q193" s="7" t="s">
        <v>230</v>
      </c>
      <c r="R193" s="8">
        <f ca="1" t="shared" si="6"/>
        <v>0.6959556341619255</v>
      </c>
    </row>
    <row r="194" spans="16:18" ht="13.5">
      <c r="P194" s="43"/>
      <c r="Q194" s="7" t="s">
        <v>231</v>
      </c>
      <c r="R194" s="8">
        <f ca="1" t="shared" si="6"/>
        <v>0.5275608216004928</v>
      </c>
    </row>
    <row r="195" spans="16:18" ht="14.25" thickBot="1">
      <c r="P195" s="44"/>
      <c r="Q195" s="13" t="s">
        <v>232</v>
      </c>
      <c r="R195" s="14">
        <f ca="1" t="shared" si="6"/>
        <v>0.23904178076289284</v>
      </c>
    </row>
    <row r="196" spans="16:18" ht="13.5">
      <c r="P196" s="43" t="s">
        <v>142</v>
      </c>
      <c r="Q196" s="11" t="s">
        <v>233</v>
      </c>
      <c r="R196" s="8">
        <f ca="1" t="shared" si="6"/>
        <v>0.6992775963539337</v>
      </c>
    </row>
    <row r="197" spans="16:18" ht="13.5">
      <c r="P197" s="43"/>
      <c r="Q197" s="7" t="s">
        <v>234</v>
      </c>
      <c r="R197" s="8">
        <f ca="1" t="shared" si="6"/>
        <v>0.9401851220649737</v>
      </c>
    </row>
    <row r="198" spans="16:18" ht="13.5">
      <c r="P198" s="43"/>
      <c r="Q198" s="7" t="s">
        <v>235</v>
      </c>
      <c r="R198" s="8">
        <f aca="true" ca="1" t="shared" si="7" ref="R198:R205">RAND()</f>
        <v>0.4282583109216971</v>
      </c>
    </row>
    <row r="199" spans="16:18" ht="13.5">
      <c r="P199" s="43"/>
      <c r="Q199" s="7" t="s">
        <v>236</v>
      </c>
      <c r="R199" s="8">
        <f ca="1" t="shared" si="7"/>
        <v>0.3629112656918849</v>
      </c>
    </row>
    <row r="200" spans="16:18" ht="13.5">
      <c r="P200" s="43"/>
      <c r="Q200" s="7" t="s">
        <v>237</v>
      </c>
      <c r="R200" s="8">
        <f ca="1" t="shared" si="7"/>
        <v>0.8367410348713478</v>
      </c>
    </row>
    <row r="201" spans="16:18" ht="13.5">
      <c r="P201" s="43"/>
      <c r="Q201" s="7" t="s">
        <v>238</v>
      </c>
      <c r="R201" s="8">
        <f ca="1" t="shared" si="7"/>
        <v>0.06564258021384095</v>
      </c>
    </row>
    <row r="202" spans="16:18" ht="13.5">
      <c r="P202" s="43"/>
      <c r="Q202" s="7" t="s">
        <v>239</v>
      </c>
      <c r="R202" s="8">
        <f ca="1" t="shared" si="7"/>
        <v>0.9005775722233482</v>
      </c>
    </row>
    <row r="203" spans="16:18" ht="13.5">
      <c r="P203" s="43"/>
      <c r="Q203" s="7" t="s">
        <v>240</v>
      </c>
      <c r="R203" s="8">
        <f ca="1" t="shared" si="7"/>
        <v>0.9054228029432232</v>
      </c>
    </row>
    <row r="204" spans="16:18" ht="13.5">
      <c r="P204" s="43"/>
      <c r="Q204" s="7" t="s">
        <v>241</v>
      </c>
      <c r="R204" s="8">
        <f ca="1" t="shared" si="7"/>
        <v>0.30211735762047076</v>
      </c>
    </row>
    <row r="205" spans="16:18" ht="14.25" thickBot="1">
      <c r="P205" s="44"/>
      <c r="Q205" s="13" t="s">
        <v>242</v>
      </c>
      <c r="R205" s="14">
        <f ca="1" t="shared" si="7"/>
        <v>0.9409685411453594</v>
      </c>
    </row>
  </sheetData>
  <mergeCells count="20">
    <mergeCell ref="P86:P95"/>
    <mergeCell ref="P96:P105"/>
    <mergeCell ref="P46:P55"/>
    <mergeCell ref="P56:P65"/>
    <mergeCell ref="P66:P75"/>
    <mergeCell ref="P76:P85"/>
    <mergeCell ref="P6:P15"/>
    <mergeCell ref="P16:P25"/>
    <mergeCell ref="P26:P35"/>
    <mergeCell ref="P36:P45"/>
    <mergeCell ref="P106:P115"/>
    <mergeCell ref="P116:P125"/>
    <mergeCell ref="P126:P135"/>
    <mergeCell ref="P136:P145"/>
    <mergeCell ref="P186:P195"/>
    <mergeCell ref="P196:P205"/>
    <mergeCell ref="P146:P155"/>
    <mergeCell ref="P156:P165"/>
    <mergeCell ref="P166:P175"/>
    <mergeCell ref="P176:P185"/>
  </mergeCells>
  <hyperlinks>
    <hyperlink ref="T1" r:id="rId1" display="http://keijisaito.info"/>
    <hyperlink ref="U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中心極限定理と擬似正規乱数</dc:title>
  <dc:subject>モンテカルロで見る統計</dc:subject>
  <dc:creator>Keiji Saito</dc:creator>
  <cp:keywords/>
  <dc:description/>
  <cp:lastModifiedBy>Keiji Saito</cp:lastModifiedBy>
  <dcterms:created xsi:type="dcterms:W3CDTF">2003-08-02T20:26:47Z</dcterms:created>
  <dcterms:modified xsi:type="dcterms:W3CDTF">2008-04-04T13:53:53Z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