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25" tabRatio="688" activeTab="0"/>
  </bookViews>
  <sheets>
    <sheet name="CLT_NR_en" sheetId="1" r:id="rId1"/>
  </sheets>
  <definedNames/>
  <calcPr fullCalcOnLoad="1"/>
</workbook>
</file>

<file path=xl/sharedStrings.xml><?xml version="1.0" encoding="utf-8"?>
<sst xmlns="http://schemas.openxmlformats.org/spreadsheetml/2006/main" count="310" uniqueCount="307">
  <si>
    <t>～0.05</t>
  </si>
  <si>
    <t>0.05～0.1</t>
  </si>
  <si>
    <t>0.1～0.15</t>
  </si>
  <si>
    <t>0.15～0.2</t>
  </si>
  <si>
    <t>0.2～0.25</t>
  </si>
  <si>
    <t>0.25～0.3</t>
  </si>
  <si>
    <t>0.3～0.35</t>
  </si>
  <si>
    <t>0.35～0.4</t>
  </si>
  <si>
    <t>0.4～0.45</t>
  </si>
  <si>
    <t>0.45～0.5</t>
  </si>
  <si>
    <t>0.5～0.55</t>
  </si>
  <si>
    <t>0.55～0.6</t>
  </si>
  <si>
    <t>0.6～0.65</t>
  </si>
  <si>
    <t>0.65～0.7</t>
  </si>
  <si>
    <t>0.7～0.75</t>
  </si>
  <si>
    <t>0.75～0.8</t>
  </si>
  <si>
    <t>0.8～0.85</t>
  </si>
  <si>
    <t>0.85～0.9</t>
  </si>
  <si>
    <t>0.9～0.95</t>
  </si>
  <si>
    <t>0.95～</t>
  </si>
  <si>
    <t>～-2.5</t>
  </si>
  <si>
    <t>-2.5～-2</t>
  </si>
  <si>
    <t>-2～-1.5</t>
  </si>
  <si>
    <t>-1.5～-1.0</t>
  </si>
  <si>
    <t>-1.0～-0.5</t>
  </si>
  <si>
    <t>-0.5～0</t>
  </si>
  <si>
    <t>0～0.5</t>
  </si>
  <si>
    <t>0.5～1.0</t>
  </si>
  <si>
    <t>1.0～1.5</t>
  </si>
  <si>
    <t>2.0～2.5</t>
  </si>
  <si>
    <t>1.5～2.0</t>
  </si>
  <si>
    <t>2.5～</t>
  </si>
  <si>
    <t>master@keijisaito.info</t>
  </si>
  <si>
    <t>http://keijisaito.info</t>
  </si>
  <si>
    <t>central limit theorem</t>
  </si>
  <si>
    <t xml:space="preserve">of the mean approaches a normal </t>
  </si>
  <si>
    <t xml:space="preserve">distribution with a mean M and a </t>
  </si>
  <si>
    <t>If you press [F9], uniform random numbers are regenerated.</t>
  </si>
  <si>
    <t>You can see the behavior of psudo-normal random number with holding down [F9].</t>
  </si>
  <si>
    <r>
      <t xml:space="preserve">Given </t>
    </r>
    <r>
      <rPr>
        <sz val="11"/>
        <rFont val="ＭＳ Ｐゴシック"/>
        <family val="3"/>
      </rPr>
      <t>any</t>
    </r>
    <r>
      <rPr>
        <sz val="11"/>
        <rFont val="ＭＳ Ｐゴシック"/>
        <family val="3"/>
      </rPr>
      <t xml:space="preserve"> distribution with a mean M and</t>
    </r>
  </si>
  <si>
    <t>from uniform distribuition [0,1] follow</t>
  </si>
  <si>
    <t xml:space="preserve">20 sample averages of 10 random numbers  </t>
  </si>
  <si>
    <t>pseudo-normal distribution:N (0.5, 1/120=0.0083)</t>
  </si>
  <si>
    <t>If we set symmetric distribution, it converges quickly.</t>
  </si>
  <si>
    <t>We can make pseudo-standard normal</t>
  </si>
  <si>
    <t>subtracting the expectation (-0.5) and</t>
  </si>
  <si>
    <t>dividing by the standard deviation(0.0083^0.5=0.091104)</t>
  </si>
  <si>
    <t>made by Keiji Saito</t>
  </si>
  <si>
    <t>Uniform RN [0,1]</t>
  </si>
  <si>
    <t>sample1</t>
  </si>
  <si>
    <t>sample2</t>
  </si>
  <si>
    <t>sample3</t>
  </si>
  <si>
    <t>sample4</t>
  </si>
  <si>
    <t>sample5</t>
  </si>
  <si>
    <t>sample6</t>
  </si>
  <si>
    <t>sample7</t>
  </si>
  <si>
    <t>sample8</t>
  </si>
  <si>
    <t>sample9</t>
  </si>
  <si>
    <t>sample10</t>
  </si>
  <si>
    <t>sample11</t>
  </si>
  <si>
    <t>sample12</t>
  </si>
  <si>
    <t>sample13</t>
  </si>
  <si>
    <t>sample14</t>
  </si>
  <si>
    <t>sample15</t>
  </si>
  <si>
    <t>sample16</t>
  </si>
  <si>
    <t>sample17</t>
  </si>
  <si>
    <t>sample18</t>
  </si>
  <si>
    <t>sample19</t>
  </si>
  <si>
    <t>sample20</t>
  </si>
  <si>
    <t>sample21</t>
  </si>
  <si>
    <t>sample22</t>
  </si>
  <si>
    <t>sample23</t>
  </si>
  <si>
    <t>sample24</t>
  </si>
  <si>
    <t>sample25</t>
  </si>
  <si>
    <t>sample26</t>
  </si>
  <si>
    <t>sample27</t>
  </si>
  <si>
    <t>sample28</t>
  </si>
  <si>
    <t>sample29</t>
  </si>
  <si>
    <t>sample30</t>
  </si>
  <si>
    <t>sample31</t>
  </si>
  <si>
    <t>sample32</t>
  </si>
  <si>
    <t>sample33</t>
  </si>
  <si>
    <t>sample34</t>
  </si>
  <si>
    <t>sample35</t>
  </si>
  <si>
    <t>sample36</t>
  </si>
  <si>
    <t>sample37</t>
  </si>
  <si>
    <t>sample38</t>
  </si>
  <si>
    <t>sample39</t>
  </si>
  <si>
    <t>sample40</t>
  </si>
  <si>
    <t>sample41</t>
  </si>
  <si>
    <t>sample42</t>
  </si>
  <si>
    <t>sample43</t>
  </si>
  <si>
    <t>sample44</t>
  </si>
  <si>
    <t>sample45</t>
  </si>
  <si>
    <t>sample46</t>
  </si>
  <si>
    <t>sample47</t>
  </si>
  <si>
    <t>sample48</t>
  </si>
  <si>
    <t>sample49</t>
  </si>
  <si>
    <t>sample50</t>
  </si>
  <si>
    <t>sample51</t>
  </si>
  <si>
    <t>sample52</t>
  </si>
  <si>
    <t>sample53</t>
  </si>
  <si>
    <t>sample54</t>
  </si>
  <si>
    <t>sample55</t>
  </si>
  <si>
    <t>sample56</t>
  </si>
  <si>
    <t>sample57</t>
  </si>
  <si>
    <t>sample58</t>
  </si>
  <si>
    <t>sample59</t>
  </si>
  <si>
    <t>sample60</t>
  </si>
  <si>
    <t>sample61</t>
  </si>
  <si>
    <t>sample62</t>
  </si>
  <si>
    <t>sample63</t>
  </si>
  <si>
    <t>sample64</t>
  </si>
  <si>
    <t>sample65</t>
  </si>
  <si>
    <t>sample66</t>
  </si>
  <si>
    <t>sample67</t>
  </si>
  <si>
    <t>sample68</t>
  </si>
  <si>
    <t>sample69</t>
  </si>
  <si>
    <t>sample70</t>
  </si>
  <si>
    <t>sample71</t>
  </si>
  <si>
    <t>sample72</t>
  </si>
  <si>
    <t>sample73</t>
  </si>
  <si>
    <t>sample74</t>
  </si>
  <si>
    <t>sample75</t>
  </si>
  <si>
    <t>sample76</t>
  </si>
  <si>
    <t>sample77</t>
  </si>
  <si>
    <t>sample78</t>
  </si>
  <si>
    <t>sample79</t>
  </si>
  <si>
    <t>sample80</t>
  </si>
  <si>
    <t>sample81</t>
  </si>
  <si>
    <t>sample82</t>
  </si>
  <si>
    <t>sample83</t>
  </si>
  <si>
    <t>sample84</t>
  </si>
  <si>
    <t>sample85</t>
  </si>
  <si>
    <t>sample86</t>
  </si>
  <si>
    <t>sample87</t>
  </si>
  <si>
    <t>sample88</t>
  </si>
  <si>
    <t>sample89</t>
  </si>
  <si>
    <t>sample90</t>
  </si>
  <si>
    <t>sample91</t>
  </si>
  <si>
    <t>sample92</t>
  </si>
  <si>
    <t>sample93</t>
  </si>
  <si>
    <t>sample94</t>
  </si>
  <si>
    <t>sample95</t>
  </si>
  <si>
    <t>sample96</t>
  </si>
  <si>
    <t>sample97</t>
  </si>
  <si>
    <t>sample98</t>
  </si>
  <si>
    <t>sample99</t>
  </si>
  <si>
    <t>sample100</t>
  </si>
  <si>
    <t>sample101</t>
  </si>
  <si>
    <t>sample102</t>
  </si>
  <si>
    <t>sample103</t>
  </si>
  <si>
    <t>sample104</t>
  </si>
  <si>
    <t>sample105</t>
  </si>
  <si>
    <t>sample106</t>
  </si>
  <si>
    <t>sample107</t>
  </si>
  <si>
    <t>sample108</t>
  </si>
  <si>
    <t>sample109</t>
  </si>
  <si>
    <t>sample110</t>
  </si>
  <si>
    <t>sample111</t>
  </si>
  <si>
    <t>sample112</t>
  </si>
  <si>
    <t>sample113</t>
  </si>
  <si>
    <t>sample114</t>
  </si>
  <si>
    <t>sample115</t>
  </si>
  <si>
    <t>sample116</t>
  </si>
  <si>
    <t>sample117</t>
  </si>
  <si>
    <t>sample118</t>
  </si>
  <si>
    <t>sample119</t>
  </si>
  <si>
    <t>sample120</t>
  </si>
  <si>
    <t>sample121</t>
  </si>
  <si>
    <t>sample122</t>
  </si>
  <si>
    <t>sample123</t>
  </si>
  <si>
    <t>sample124</t>
  </si>
  <si>
    <t>sample125</t>
  </si>
  <si>
    <t>sample126</t>
  </si>
  <si>
    <t>sample127</t>
  </si>
  <si>
    <t>sample128</t>
  </si>
  <si>
    <t>sample129</t>
  </si>
  <si>
    <t>sample130</t>
  </si>
  <si>
    <t>sample131</t>
  </si>
  <si>
    <t>sample132</t>
  </si>
  <si>
    <t>sample133</t>
  </si>
  <si>
    <t>sample134</t>
  </si>
  <si>
    <t>sample135</t>
  </si>
  <si>
    <t>sample136</t>
  </si>
  <si>
    <t>sample137</t>
  </si>
  <si>
    <t>sample138</t>
  </si>
  <si>
    <t>sample139</t>
  </si>
  <si>
    <t>sample140</t>
  </si>
  <si>
    <t>sample141</t>
  </si>
  <si>
    <t>sample142</t>
  </si>
  <si>
    <t>sample143</t>
  </si>
  <si>
    <t>sample144</t>
  </si>
  <si>
    <t>sample145</t>
  </si>
  <si>
    <t>sample146</t>
  </si>
  <si>
    <t>sample147</t>
  </si>
  <si>
    <t>sample148</t>
  </si>
  <si>
    <t>sample149</t>
  </si>
  <si>
    <t>sample150</t>
  </si>
  <si>
    <t>sample151</t>
  </si>
  <si>
    <t>sample152</t>
  </si>
  <si>
    <t>sample153</t>
  </si>
  <si>
    <t>sample154</t>
  </si>
  <si>
    <t>sample155</t>
  </si>
  <si>
    <t>sample156</t>
  </si>
  <si>
    <t>sample157</t>
  </si>
  <si>
    <t>sample158</t>
  </si>
  <si>
    <t>sample159</t>
  </si>
  <si>
    <t>sample160</t>
  </si>
  <si>
    <t>sample161</t>
  </si>
  <si>
    <t>sample162</t>
  </si>
  <si>
    <t>sample163</t>
  </si>
  <si>
    <t>sample164</t>
  </si>
  <si>
    <t>sample165</t>
  </si>
  <si>
    <t>sample166</t>
  </si>
  <si>
    <t>sample167</t>
  </si>
  <si>
    <t>sample168</t>
  </si>
  <si>
    <t>sample169</t>
  </si>
  <si>
    <t>sample170</t>
  </si>
  <si>
    <t>sample171</t>
  </si>
  <si>
    <t>sample172</t>
  </si>
  <si>
    <t>sample173</t>
  </si>
  <si>
    <t>sample174</t>
  </si>
  <si>
    <t>sample175</t>
  </si>
  <si>
    <t>sample176</t>
  </si>
  <si>
    <t>sample177</t>
  </si>
  <si>
    <t>sample178</t>
  </si>
  <si>
    <t>sample179</t>
  </si>
  <si>
    <t>sample180</t>
  </si>
  <si>
    <t>sample181</t>
  </si>
  <si>
    <t>sample182</t>
  </si>
  <si>
    <t>sample183</t>
  </si>
  <si>
    <t>sample184</t>
  </si>
  <si>
    <t>sample185</t>
  </si>
  <si>
    <t>sample186</t>
  </si>
  <si>
    <t>sample187</t>
  </si>
  <si>
    <t>sample188</t>
  </si>
  <si>
    <t>sample189</t>
  </si>
  <si>
    <t>sample190</t>
  </si>
  <si>
    <t>sample191</t>
  </si>
  <si>
    <t>sample192</t>
  </si>
  <si>
    <t>sample193</t>
  </si>
  <si>
    <t>sample194</t>
  </si>
  <si>
    <t>sample195</t>
  </si>
  <si>
    <t>sample196</t>
  </si>
  <si>
    <t>sample197</t>
  </si>
  <si>
    <t>sample198</t>
  </si>
  <si>
    <t>sample199</t>
  </si>
  <si>
    <t>sample200</t>
  </si>
  <si>
    <t>group1</t>
  </si>
  <si>
    <t>group2</t>
  </si>
  <si>
    <t>group3</t>
  </si>
  <si>
    <t>group4</t>
  </si>
  <si>
    <t>group5</t>
  </si>
  <si>
    <t>group6</t>
  </si>
  <si>
    <t>group7</t>
  </si>
  <si>
    <t>group8</t>
  </si>
  <si>
    <t>group9</t>
  </si>
  <si>
    <t>group10</t>
  </si>
  <si>
    <t>group11</t>
  </si>
  <si>
    <t>group12</t>
  </si>
  <si>
    <t>group13</t>
  </si>
  <si>
    <t>group14</t>
  </si>
  <si>
    <t>group15</t>
  </si>
  <si>
    <t>group16</t>
  </si>
  <si>
    <t>group17</t>
  </si>
  <si>
    <t>group18</t>
  </si>
  <si>
    <t>group19</t>
  </si>
  <si>
    <t>group20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</si>
  <si>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</si>
  <si>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</si>
  <si>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</si>
  <si>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</si>
  <si>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</si>
  <si>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</si>
  <si>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</si>
  <si>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</si>
  <si>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</si>
  <si>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</si>
  <si>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>group 11</t>
  </si>
  <si>
    <t>group 12</t>
  </si>
  <si>
    <t>group 13</t>
  </si>
  <si>
    <t>group 14</t>
  </si>
  <si>
    <t>group 15</t>
  </si>
  <si>
    <t>group 16</t>
  </si>
  <si>
    <t>group 17</t>
  </si>
  <si>
    <t>group 18</t>
  </si>
  <si>
    <t>group 19</t>
  </si>
  <si>
    <t>group 20</t>
  </si>
  <si>
    <t>average in each group</t>
  </si>
  <si>
    <t>random number by the standardization .</t>
  </si>
  <si>
    <t>standardization</t>
  </si>
  <si>
    <t>histogram</t>
  </si>
  <si>
    <t>Basic idea of statistical test</t>
  </si>
  <si>
    <t>A rough criteria of significance in regression is that</t>
  </si>
  <si>
    <r>
      <t xml:space="preserve">absolute value of </t>
    </r>
    <r>
      <rPr>
        <sz val="11"/>
        <rFont val="ＭＳ Ｐゴシック"/>
        <family val="3"/>
      </rPr>
      <t>t</t>
    </r>
    <r>
      <rPr>
        <sz val="11"/>
        <rFont val="ＭＳ Ｐゴシック"/>
        <family val="3"/>
      </rPr>
      <t>-statistics exceeds 2.</t>
    </r>
  </si>
  <si>
    <r>
      <t>If the null hypothsis</t>
    </r>
    <r>
      <rPr>
        <sz val="11"/>
        <rFont val="ＭＳ Ｐゴシック"/>
        <family val="3"/>
      </rPr>
      <t xml:space="preserve"> (the effect is zero)</t>
    </r>
    <r>
      <rPr>
        <sz val="11"/>
        <rFont val="ＭＳ Ｐゴシック"/>
        <family val="3"/>
      </rPr>
      <t xml:space="preserve"> is right, </t>
    </r>
  </si>
  <si>
    <r>
      <t>t</t>
    </r>
    <r>
      <rPr>
        <sz val="11"/>
        <rFont val="ＭＳ Ｐゴシック"/>
        <family val="3"/>
      </rPr>
      <t>he values falls into between -2 and 2</t>
    </r>
  </si>
  <si>
    <r>
      <t>I</t>
    </r>
    <r>
      <rPr>
        <sz val="11"/>
        <rFont val="ＭＳ Ｐゴシック"/>
        <family val="3"/>
      </rPr>
      <t>f the absolute value exceeds 2,</t>
    </r>
  </si>
  <si>
    <r>
      <t>r</t>
    </r>
    <r>
      <rPr>
        <sz val="11"/>
        <rFont val="ＭＳ Ｐゴシック"/>
        <family val="3"/>
      </rPr>
      <t>are</t>
    </r>
    <r>
      <rPr>
        <sz val="11"/>
        <rFont val="ＭＳ Ｐゴシック"/>
        <family val="3"/>
      </rPr>
      <t xml:space="preserve"> incident(5%) happens.</t>
    </r>
  </si>
  <si>
    <r>
      <t>I</t>
    </r>
    <r>
      <rPr>
        <sz val="11"/>
        <rFont val="ＭＳ Ｐゴシック"/>
        <family val="3"/>
      </rPr>
      <t>f the absolute value exceeds 2.5,</t>
    </r>
  </si>
  <si>
    <r>
      <t>very r</t>
    </r>
    <r>
      <rPr>
        <sz val="11"/>
        <rFont val="ＭＳ Ｐゴシック"/>
        <family val="3"/>
      </rPr>
      <t>are</t>
    </r>
    <r>
      <rPr>
        <sz val="11"/>
        <rFont val="ＭＳ Ｐゴシック"/>
        <family val="3"/>
      </rPr>
      <t xml:space="preserve"> incident(1%) happens.</t>
    </r>
  </si>
  <si>
    <t>or else, the premise(null hypothesis) is wrong.</t>
  </si>
  <si>
    <r>
      <t xml:space="preserve">variance </t>
    </r>
    <r>
      <rPr>
        <sz val="11"/>
        <rFont val="ＭＳ Ｐゴシック"/>
        <family val="3"/>
      </rPr>
      <t>s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, the sampling distribution</t>
    </r>
  </si>
  <si>
    <r>
      <t xml:space="preserve">variance </t>
    </r>
    <r>
      <rPr>
        <sz val="11"/>
        <rFont val="ＭＳ Ｐゴシック"/>
        <family val="3"/>
      </rPr>
      <t>s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/N as the sample size increases. </t>
    </r>
  </si>
  <si>
    <r>
      <t>a</t>
    </r>
    <r>
      <rPr>
        <sz val="11"/>
        <rFont val="ＭＳ Ｐゴシック"/>
        <family val="3"/>
      </rPr>
      <t xml:space="preserve">bout </t>
    </r>
    <r>
      <rPr>
        <sz val="11"/>
        <rFont val="ＭＳ Ｐゴシック"/>
        <family val="3"/>
      </rPr>
      <t>95% in the right figure.</t>
    </r>
  </si>
  <si>
    <t xml:space="preserve">Central Limit Theorem and Pseudo-normal Random Number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</si>
</sst>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_ "/>
    <numFmt numFmtId="178" formatCode="0.00_ "/>
    <numFmt numFmtId="179" formatCode="0.000000_ "/>
    <numFmt numFmtId="180" formatCode="0.000_ "/>
    <numFmt numFmtId="181" formatCode="0_);[Red]\(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1"/>
      <color indexed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vertAlign val="superscript"/>
      <sz val="11"/>
      <name val="ＭＳ Ｐゴシック"/>
      <family val="3"/>
    </font>
    <font>
      <b/>
      <sz val="2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5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Fill="1" applyBorder="1" applyAlignment="1">
      <alignment/>
    </xf>
    <xf numFmtId="176" fontId="0" fillId="0" borderId="3" xfId="0" applyNumberFormat="1" applyFill="1" applyBorder="1" applyAlignment="1">
      <alignment/>
    </xf>
    <xf numFmtId="0" fontId="0" fillId="0" borderId="7" xfId="0" applyFill="1" applyBorder="1" applyAlignment="1">
      <alignment/>
    </xf>
    <xf numFmtId="176" fontId="0" fillId="0" borderId="8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1" fontId="0" fillId="0" borderId="0" xfId="0" applyNumberFormat="1" applyAlignment="1">
      <alignment/>
    </xf>
    <xf numFmtId="181" fontId="0" fillId="0" borderId="5" xfId="0" applyNumberFormat="1" applyBorder="1" applyAlignment="1">
      <alignment/>
    </xf>
    <xf numFmtId="181" fontId="0" fillId="0" borderId="8" xfId="0" applyNumberFormat="1" applyBorder="1" applyAlignment="1">
      <alignment/>
    </xf>
    <xf numFmtId="176" fontId="7" fillId="0" borderId="0" xfId="0" applyNumberFormat="1" applyFont="1" applyAlignment="1">
      <alignment/>
    </xf>
    <xf numFmtId="49" fontId="0" fillId="0" borderId="4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6" xfId="0" applyNumberFormat="1" applyBorder="1" applyAlignment="1">
      <alignment/>
    </xf>
    <xf numFmtId="0" fontId="5" fillId="0" borderId="9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4" xfId="0" applyFont="1" applyFill="1" applyBorder="1" applyAlignment="1">
      <alignment/>
    </xf>
    <xf numFmtId="0" fontId="2" fillId="0" borderId="0" xfId="16" applyAlignment="1">
      <alignment/>
    </xf>
    <xf numFmtId="0" fontId="0" fillId="0" borderId="4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9" xfId="0" applyBorder="1" applyAlignment="1">
      <alignment/>
    </xf>
    <xf numFmtId="0" fontId="13" fillId="0" borderId="0" xfId="0" applyFont="1" applyAlignment="1">
      <alignment/>
    </xf>
    <xf numFmtId="0" fontId="0" fillId="0" borderId="1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pseudo-normal random number 
E(x)=0.5, Var(x)=0.0083</a:t>
            </a:r>
          </a:p>
        </c:rich>
      </c:tx>
      <c:layout>
        <c:manualLayout>
          <c:xMode val="factor"/>
          <c:yMode val="factor"/>
          <c:x val="0.029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755"/>
          <c:w val="0.951"/>
          <c:h val="0.78075"/>
        </c:manualLayout>
      </c:layout>
      <c:barChart>
        <c:barDir val="col"/>
        <c:grouping val="stacked"/>
        <c:varyColors val="0"/>
        <c:ser>
          <c:idx val="0"/>
          <c:order val="0"/>
          <c:spPr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CLT_NR_en!$B$40:$B$59</c:f>
              <c:strCache/>
            </c:strRef>
          </c:cat>
          <c:val>
            <c:numRef>
              <c:f>CLT_NR_en!$C$40:$C$59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overlap val="70"/>
        <c:gapWidth val="50"/>
        <c:axId val="62778700"/>
        <c:axId val="28137389"/>
      </c:barChart>
      <c:catAx>
        <c:axId val="62778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37389"/>
        <c:crosses val="autoZero"/>
        <c:auto val="1"/>
        <c:lblOffset val="100"/>
        <c:tickLblSkip val="4"/>
        <c:noMultiLvlLbl val="0"/>
      </c:catAx>
      <c:valAx>
        <c:axId val="28137389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7787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pseudo-standard normal random number 
E(x)=0, Var(x)=1</a:t>
            </a:r>
          </a:p>
        </c:rich>
      </c:tx>
      <c:layout>
        <c:manualLayout>
          <c:xMode val="factor"/>
          <c:yMode val="factor"/>
          <c:x val="0.03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4975"/>
          <c:w val="0.95125"/>
          <c:h val="0.5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CLT_NR_en!$E$39</c:f>
              <c:strCache>
                <c:ptCount val="1"/>
                <c:pt idx="0">
                  <c:v>histogram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CLT_NR_en!$D$40:$D$51</c:f>
              <c:strCache/>
            </c:strRef>
          </c:cat>
          <c:val>
            <c:numRef>
              <c:f>CLT_NR_en!$E$40:$E$51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1909910"/>
        <c:axId val="64536007"/>
      </c:barChart>
      <c:catAx>
        <c:axId val="519099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36007"/>
        <c:crosses val="autoZero"/>
        <c:auto val="1"/>
        <c:lblOffset val="100"/>
        <c:tickLblSkip val="2"/>
        <c:noMultiLvlLbl val="0"/>
      </c:catAx>
      <c:valAx>
        <c:axId val="64536007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909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0.052</cdr:y>
    </cdr:from>
    <cdr:to>
      <cdr:x>0.134</cdr:x>
      <cdr:y>0.14025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14300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（count）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0.04225</cdr:y>
    </cdr:from>
    <cdr:to>
      <cdr:x>0.13325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33350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（count）</a:t>
          </a:r>
        </a:p>
      </cdr:txBody>
    </cdr:sp>
  </cdr:relSizeAnchor>
  <cdr:relSizeAnchor xmlns:cdr="http://schemas.openxmlformats.org/drawingml/2006/chartDrawing">
    <cdr:from>
      <cdr:x>0.1945</cdr:x>
      <cdr:y>0.74175</cdr:y>
    </cdr:from>
    <cdr:to>
      <cdr:x>0.90375</cdr:x>
      <cdr:y>0.99275</cdr:y>
    </cdr:to>
    <cdr:grpSp>
      <cdr:nvGrpSpPr>
        <cdr:cNvPr id="2" name="Group 7"/>
        <cdr:cNvGrpSpPr>
          <a:grpSpLocks/>
        </cdr:cNvGrpSpPr>
      </cdr:nvGrpSpPr>
      <cdr:grpSpPr>
        <a:xfrm>
          <a:off x="771525" y="2438400"/>
          <a:ext cx="2838450" cy="828675"/>
          <a:chOff x="761424" y="2380962"/>
          <a:chExt cx="2776554" cy="805691"/>
        </a:xfrm>
        <a:solidFill>
          <a:srgbClr val="FFFFFF"/>
        </a:solidFill>
      </cdr:grpSpPr>
      <cdr:sp>
        <cdr:nvSpPr>
          <cdr:cNvPr id="3" name="Line 2"/>
          <cdr:cNvSpPr>
            <a:spLocks/>
          </cdr:cNvSpPr>
        </cdr:nvSpPr>
        <cdr:spPr>
          <a:xfrm>
            <a:off x="1018949" y="2380962"/>
            <a:ext cx="2190007" cy="0"/>
          </a:xfrm>
          <a:prstGeom prst="line">
            <a:avLst/>
          </a:prstGeom>
          <a:noFill/>
          <a:ln w="28575" cmpd="sng">
            <a:solidFill>
              <a:srgbClr val="339966"/>
            </a:solidFill>
            <a:headEnd type="triangl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4" name="TextBox 3"/>
          <cdr:cNvSpPr txBox="1">
            <a:spLocks noChangeArrowheads="1"/>
          </cdr:cNvSpPr>
        </cdr:nvSpPr>
        <cdr:spPr>
          <a:xfrm>
            <a:off x="1191790" y="2428296"/>
            <a:ext cx="1983848" cy="31462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fall into this range about 95%
one out of 20 gets out (1 per one trial)</a:t>
            </a:r>
          </a:p>
        </cdr:txBody>
      </cdr:sp>
      <cdr:sp>
        <cdr:nvSpPr>
          <cdr:cNvPr id="5" name="Line 4"/>
          <cdr:cNvSpPr>
            <a:spLocks/>
          </cdr:cNvSpPr>
        </cdr:nvSpPr>
        <cdr:spPr>
          <a:xfrm flipV="1">
            <a:off x="761424" y="2819056"/>
            <a:ext cx="2776554" cy="0"/>
          </a:xfrm>
          <a:prstGeom prst="line">
            <a:avLst/>
          </a:prstGeom>
          <a:noFill/>
          <a:ln w="28575" cmpd="sng">
            <a:solidFill>
              <a:srgbClr val="3366FF"/>
            </a:solidFill>
            <a:headEnd type="triangl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TextBox 5"/>
          <cdr:cNvSpPr txBox="1">
            <a:spLocks noChangeArrowheads="1"/>
          </cdr:cNvSpPr>
        </cdr:nvSpPr>
        <cdr:spPr>
          <a:xfrm>
            <a:off x="1103634" y="2877671"/>
            <a:ext cx="2102546" cy="30898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fall into this range about 99%
one out of 100 gets out (1 per five trials）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</xdr:row>
      <xdr:rowOff>161925</xdr:rowOff>
    </xdr:from>
    <xdr:to>
      <xdr:col>11</xdr:col>
      <xdr:colOff>523875</xdr:colOff>
      <xdr:row>17</xdr:row>
      <xdr:rowOff>95250</xdr:rowOff>
    </xdr:to>
    <xdr:graphicFrame>
      <xdr:nvGraphicFramePr>
        <xdr:cNvPr id="1" name="Chart 4"/>
        <xdr:cNvGraphicFramePr/>
      </xdr:nvGraphicFramePr>
      <xdr:xfrm>
        <a:off x="4467225" y="1019175"/>
        <a:ext cx="398145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676275</xdr:colOff>
      <xdr:row>18</xdr:row>
      <xdr:rowOff>38100</xdr:rowOff>
    </xdr:from>
    <xdr:to>
      <xdr:col>11</xdr:col>
      <xdr:colOff>523875</xdr:colOff>
      <xdr:row>37</xdr:row>
      <xdr:rowOff>19050</xdr:rowOff>
    </xdr:to>
    <xdr:graphicFrame>
      <xdr:nvGraphicFramePr>
        <xdr:cNvPr id="2" name="Chart 5"/>
        <xdr:cNvGraphicFramePr/>
      </xdr:nvGraphicFramePr>
      <xdr:xfrm>
        <a:off x="4448175" y="3400425"/>
        <a:ext cx="4000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eijisaito.info/" TargetMode="External" /><Relationship Id="rId2" Type="http://schemas.openxmlformats.org/officeDocument/2006/relationships/hyperlink" Target="mailto:master@keijisaito.info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8.625" style="0" customWidth="1"/>
    <col min="3" max="3" width="13.50390625" style="0" customWidth="1"/>
    <col min="4" max="4" width="16.125" style="0" customWidth="1"/>
    <col min="5" max="5" width="8.375" style="0" customWidth="1"/>
    <col min="7" max="7" width="9.50390625" style="0" bestFit="1" customWidth="1"/>
    <col min="13" max="14" width="9.00390625" style="7" customWidth="1"/>
    <col min="15" max="15" width="15.00390625" style="7" bestFit="1" customWidth="1"/>
    <col min="16" max="16" width="17.25390625" style="0" bestFit="1" customWidth="1"/>
    <col min="17" max="17" width="18.50390625" style="0" bestFit="1" customWidth="1"/>
    <col min="18" max="18" width="19.75390625" style="0" bestFit="1" customWidth="1"/>
  </cols>
  <sheetData>
    <row r="1" spans="1:18" ht="24">
      <c r="A1" s="47" t="s">
        <v>306</v>
      </c>
      <c r="P1" t="s">
        <v>47</v>
      </c>
      <c r="Q1" s="39" t="s">
        <v>33</v>
      </c>
      <c r="R1" s="39" t="s">
        <v>32</v>
      </c>
    </row>
    <row r="2" ht="14.25" thickBot="1">
      <c r="P2" s="39"/>
    </row>
    <row r="3" spans="2:16" ht="15" thickBot="1">
      <c r="B3" s="29" t="s">
        <v>34</v>
      </c>
      <c r="C3" s="20"/>
      <c r="D3" s="20"/>
      <c r="E3" s="21"/>
      <c r="G3" s="25" t="s">
        <v>37</v>
      </c>
      <c r="P3" s="39"/>
    </row>
    <row r="4" spans="2:7" ht="14.25" thickBot="1">
      <c r="B4" s="40" t="s">
        <v>39</v>
      </c>
      <c r="C4" s="6"/>
      <c r="D4" s="6"/>
      <c r="E4" s="18"/>
      <c r="G4" s="25" t="s">
        <v>38</v>
      </c>
    </row>
    <row r="5" spans="2:15" ht="16.5" thickBot="1">
      <c r="B5" s="40" t="s">
        <v>303</v>
      </c>
      <c r="C5" s="6"/>
      <c r="D5" s="6"/>
      <c r="E5" s="18"/>
      <c r="M5" s="15"/>
      <c r="N5" s="16"/>
      <c r="O5" s="17" t="s">
        <v>48</v>
      </c>
    </row>
    <row r="6" spans="2:15" ht="13.5">
      <c r="B6" s="30" t="s">
        <v>35</v>
      </c>
      <c r="C6" s="6"/>
      <c r="D6" s="6"/>
      <c r="E6" s="18"/>
      <c r="M6" s="48" t="s">
        <v>269</v>
      </c>
      <c r="N6" s="11" t="s">
        <v>49</v>
      </c>
      <c r="O6" s="12">
        <f aca="true" ca="1" t="shared" si="0" ref="O6:O37">RAND()</f>
        <v>0.7722147399881472</v>
      </c>
    </row>
    <row r="7" spans="2:15" ht="13.5">
      <c r="B7" s="30" t="s">
        <v>36</v>
      </c>
      <c r="C7" s="6"/>
      <c r="D7" s="6"/>
      <c r="E7" s="18"/>
      <c r="M7" s="49"/>
      <c r="N7" s="7" t="s">
        <v>50</v>
      </c>
      <c r="O7" s="8">
        <f ca="1" t="shared" si="0"/>
        <v>0.004109260852536822</v>
      </c>
    </row>
    <row r="8" spans="2:15" ht="16.5" thickBot="1">
      <c r="B8" s="33" t="s">
        <v>304</v>
      </c>
      <c r="C8" s="10"/>
      <c r="D8" s="10"/>
      <c r="E8" s="19"/>
      <c r="G8" s="25"/>
      <c r="M8" s="49"/>
      <c r="N8" s="7" t="s">
        <v>51</v>
      </c>
      <c r="O8" s="8">
        <f ca="1" t="shared" si="0"/>
        <v>0.9159441095528438</v>
      </c>
    </row>
    <row r="9" spans="7:15" ht="14.25" thickBot="1">
      <c r="G9" s="25"/>
      <c r="M9" s="49"/>
      <c r="N9" s="7" t="s">
        <v>52</v>
      </c>
      <c r="O9" s="8">
        <f ca="1" t="shared" si="0"/>
        <v>0.6390993461274128</v>
      </c>
    </row>
    <row r="10" spans="2:15" ht="13.5">
      <c r="B10" s="2" t="s">
        <v>41</v>
      </c>
      <c r="C10" s="3"/>
      <c r="D10" s="3"/>
      <c r="E10" s="4"/>
      <c r="M10" s="49"/>
      <c r="N10" s="7" t="s">
        <v>53</v>
      </c>
      <c r="O10" s="8">
        <f ca="1" t="shared" si="0"/>
        <v>0.9508297837564961</v>
      </c>
    </row>
    <row r="11" spans="2:15" ht="13.5">
      <c r="B11" s="5" t="s">
        <v>40</v>
      </c>
      <c r="C11" s="6"/>
      <c r="D11" s="6"/>
      <c r="E11" s="18"/>
      <c r="M11" s="49"/>
      <c r="N11" s="7" t="s">
        <v>54</v>
      </c>
      <c r="O11" s="8">
        <f ca="1" t="shared" si="0"/>
        <v>0.658770457525454</v>
      </c>
    </row>
    <row r="12" spans="2:15" ht="13.5">
      <c r="B12" s="5" t="s">
        <v>42</v>
      </c>
      <c r="C12" s="6"/>
      <c r="D12" s="6"/>
      <c r="E12" s="18"/>
      <c r="M12" s="49"/>
      <c r="N12" s="7" t="s">
        <v>55</v>
      </c>
      <c r="O12" s="8">
        <f ca="1" t="shared" si="0"/>
        <v>0.8741605944293294</v>
      </c>
    </row>
    <row r="13" spans="2:15" ht="13.5">
      <c r="B13" s="5"/>
      <c r="C13" s="6"/>
      <c r="D13" s="6"/>
      <c r="E13" s="18"/>
      <c r="M13" s="49"/>
      <c r="N13" s="7" t="s">
        <v>56</v>
      </c>
      <c r="O13" s="8">
        <f ca="1" t="shared" si="0"/>
        <v>0.8406908424854178</v>
      </c>
    </row>
    <row r="14" spans="2:15" ht="14.25" thickBot="1">
      <c r="B14" s="9" t="s">
        <v>43</v>
      </c>
      <c r="C14" s="10"/>
      <c r="D14" s="10"/>
      <c r="E14" s="19"/>
      <c r="M14" s="49"/>
      <c r="N14" s="7" t="s">
        <v>57</v>
      </c>
      <c r="O14" s="8">
        <f ca="1" t="shared" si="0"/>
        <v>0.8573551434026234</v>
      </c>
    </row>
    <row r="15" spans="6:15" ht="14.25" thickBot="1">
      <c r="F15" s="6"/>
      <c r="M15" s="50"/>
      <c r="N15" s="13" t="s">
        <v>58</v>
      </c>
      <c r="O15" s="14">
        <f ca="1" t="shared" si="0"/>
        <v>0.9244313299219549</v>
      </c>
    </row>
    <row r="16" spans="2:15" ht="13.5">
      <c r="B16" s="2" t="s">
        <v>44</v>
      </c>
      <c r="C16" s="3"/>
      <c r="D16" s="3"/>
      <c r="E16" s="4"/>
      <c r="M16" s="49" t="s">
        <v>270</v>
      </c>
      <c r="N16" s="7" t="s">
        <v>59</v>
      </c>
      <c r="O16" s="8">
        <f ca="1" t="shared" si="0"/>
        <v>0.6539301538045947</v>
      </c>
    </row>
    <row r="17" spans="2:15" ht="13.5">
      <c r="B17" s="5" t="s">
        <v>290</v>
      </c>
      <c r="C17" s="6"/>
      <c r="D17" s="6"/>
      <c r="E17" s="18"/>
      <c r="M17" s="49"/>
      <c r="N17" s="7" t="s">
        <v>60</v>
      </c>
      <c r="O17" s="8">
        <f ca="1" t="shared" si="0"/>
        <v>0.13291725643149999</v>
      </c>
    </row>
    <row r="18" spans="2:15" ht="13.5">
      <c r="B18" s="5"/>
      <c r="C18" s="6"/>
      <c r="D18" s="6"/>
      <c r="E18" s="18"/>
      <c r="M18" s="49"/>
      <c r="N18" s="7" t="s">
        <v>61</v>
      </c>
      <c r="O18" s="8">
        <f ca="1" t="shared" si="0"/>
        <v>0.977289480173335</v>
      </c>
    </row>
    <row r="19" spans="2:15" ht="13.5">
      <c r="B19" s="5" t="s">
        <v>45</v>
      </c>
      <c r="C19" s="6"/>
      <c r="D19" s="6"/>
      <c r="E19" s="18"/>
      <c r="M19" s="49"/>
      <c r="N19" s="7" t="s">
        <v>62</v>
      </c>
      <c r="O19" s="8">
        <f ca="1" t="shared" si="0"/>
        <v>0.8180443212604789</v>
      </c>
    </row>
    <row r="20" spans="2:15" ht="14.25" thickBot="1">
      <c r="B20" s="9" t="s">
        <v>46</v>
      </c>
      <c r="C20" s="10"/>
      <c r="D20" s="10"/>
      <c r="E20" s="19"/>
      <c r="M20" s="49"/>
      <c r="N20" s="7" t="s">
        <v>63</v>
      </c>
      <c r="O20" s="8">
        <f ca="1" t="shared" si="0"/>
        <v>0.9911930883274271</v>
      </c>
    </row>
    <row r="21" spans="13:15" ht="14.25" thickBot="1">
      <c r="M21" s="49"/>
      <c r="N21" s="7" t="s">
        <v>64</v>
      </c>
      <c r="O21" s="8">
        <f ca="1" t="shared" si="0"/>
        <v>0.6357489362781461</v>
      </c>
    </row>
    <row r="22" spans="2:15" ht="14.25" thickBot="1">
      <c r="B22" s="36" t="s">
        <v>293</v>
      </c>
      <c r="C22" s="37"/>
      <c r="D22" s="37"/>
      <c r="E22" s="21"/>
      <c r="M22" s="49"/>
      <c r="N22" s="7" t="s">
        <v>65</v>
      </c>
      <c r="O22" s="8">
        <f ca="1" t="shared" si="0"/>
        <v>0.630059952182088</v>
      </c>
    </row>
    <row r="23" spans="2:15" ht="13.5">
      <c r="B23" s="2" t="s">
        <v>294</v>
      </c>
      <c r="C23" s="42"/>
      <c r="D23" s="42"/>
      <c r="E23" s="43"/>
      <c r="M23" s="49"/>
      <c r="N23" s="7" t="s">
        <v>66</v>
      </c>
      <c r="O23" s="8">
        <f ca="1" t="shared" si="0"/>
        <v>0.02165718641369807</v>
      </c>
    </row>
    <row r="24" spans="2:15" ht="13.5">
      <c r="B24" s="5" t="s">
        <v>295</v>
      </c>
      <c r="C24" s="31"/>
      <c r="D24" s="31"/>
      <c r="E24" s="32"/>
      <c r="M24" s="49"/>
      <c r="N24" s="7" t="s">
        <v>67</v>
      </c>
      <c r="O24" s="8">
        <f ca="1" t="shared" si="0"/>
        <v>0.2991797133772236</v>
      </c>
    </row>
    <row r="25" spans="2:15" ht="14.25" thickBot="1">
      <c r="B25" s="30"/>
      <c r="C25" s="31"/>
      <c r="D25" s="31"/>
      <c r="E25" s="32"/>
      <c r="M25" s="49"/>
      <c r="N25" s="7" t="s">
        <v>68</v>
      </c>
      <c r="O25" s="8">
        <f ca="1" t="shared" si="0"/>
        <v>0.3512528557109411</v>
      </c>
    </row>
    <row r="26" spans="2:15" ht="13.5">
      <c r="B26" s="38" t="s">
        <v>296</v>
      </c>
      <c r="C26" s="31"/>
      <c r="D26" s="31"/>
      <c r="E26" s="32"/>
      <c r="M26" s="48" t="s">
        <v>271</v>
      </c>
      <c r="N26" s="11" t="s">
        <v>69</v>
      </c>
      <c r="O26" s="12">
        <f ca="1" t="shared" si="0"/>
        <v>0.79799165040329</v>
      </c>
    </row>
    <row r="27" spans="2:15" ht="13.5">
      <c r="B27" s="30" t="s">
        <v>297</v>
      </c>
      <c r="C27" s="31"/>
      <c r="D27" s="31"/>
      <c r="E27" s="32"/>
      <c r="M27" s="49"/>
      <c r="N27" s="7" t="s">
        <v>70</v>
      </c>
      <c r="O27" s="8">
        <f ca="1" t="shared" si="0"/>
        <v>0.8187176783820036</v>
      </c>
    </row>
    <row r="28" spans="2:15" ht="13.5">
      <c r="B28" s="30" t="s">
        <v>305</v>
      </c>
      <c r="C28" s="31"/>
      <c r="D28" s="31"/>
      <c r="E28" s="32"/>
      <c r="M28" s="49"/>
      <c r="N28" s="7" t="s">
        <v>71</v>
      </c>
      <c r="O28" s="8">
        <f ca="1" t="shared" si="0"/>
        <v>0.08036070531019979</v>
      </c>
    </row>
    <row r="29" spans="2:15" ht="13.5">
      <c r="B29" s="30"/>
      <c r="C29" s="31"/>
      <c r="D29" s="31"/>
      <c r="E29" s="32"/>
      <c r="M29" s="49"/>
      <c r="N29" s="7" t="s">
        <v>72</v>
      </c>
      <c r="O29" s="8">
        <f ca="1" t="shared" si="0"/>
        <v>0.4177963250839398</v>
      </c>
    </row>
    <row r="30" spans="2:15" ht="13.5">
      <c r="B30" s="30" t="s">
        <v>298</v>
      </c>
      <c r="C30" s="31"/>
      <c r="D30" s="31"/>
      <c r="E30" s="32"/>
      <c r="M30" s="49"/>
      <c r="N30" s="7" t="s">
        <v>73</v>
      </c>
      <c r="O30" s="8">
        <f ca="1" t="shared" si="0"/>
        <v>0.17390540988072356</v>
      </c>
    </row>
    <row r="31" spans="2:15" ht="13.5">
      <c r="B31" s="5" t="s">
        <v>299</v>
      </c>
      <c r="C31" s="31"/>
      <c r="D31" s="31"/>
      <c r="E31" s="32"/>
      <c r="M31" s="49"/>
      <c r="N31" s="7" t="s">
        <v>74</v>
      </c>
      <c r="O31" s="8">
        <f ca="1" t="shared" si="0"/>
        <v>0.29392156337703845</v>
      </c>
    </row>
    <row r="32" spans="2:15" ht="13.5">
      <c r="B32" s="44" t="s">
        <v>302</v>
      </c>
      <c r="C32" s="6"/>
      <c r="D32" s="6"/>
      <c r="E32" s="18"/>
      <c r="M32" s="49"/>
      <c r="N32" s="7" t="s">
        <v>75</v>
      </c>
      <c r="O32" s="8">
        <f ca="1" t="shared" si="0"/>
        <v>0.6274373128375084</v>
      </c>
    </row>
    <row r="33" spans="2:15" ht="13.5">
      <c r="B33" s="30"/>
      <c r="C33" s="31"/>
      <c r="D33" s="31"/>
      <c r="E33" s="32"/>
      <c r="M33" s="49"/>
      <c r="N33" s="7" t="s">
        <v>76</v>
      </c>
      <c r="O33" s="8">
        <f ca="1" t="shared" si="0"/>
        <v>0.3675917903875918</v>
      </c>
    </row>
    <row r="34" spans="2:15" ht="13.5">
      <c r="B34" s="30" t="s">
        <v>300</v>
      </c>
      <c r="C34" s="31"/>
      <c r="D34" s="31"/>
      <c r="E34" s="32"/>
      <c r="M34" s="49"/>
      <c r="N34" s="7" t="s">
        <v>77</v>
      </c>
      <c r="O34" s="8">
        <f ca="1" t="shared" si="0"/>
        <v>0.1372622607722942</v>
      </c>
    </row>
    <row r="35" spans="2:15" ht="14.25" thickBot="1">
      <c r="B35" s="5" t="s">
        <v>301</v>
      </c>
      <c r="C35" s="31"/>
      <c r="D35" s="31"/>
      <c r="E35" s="32"/>
      <c r="M35" s="50"/>
      <c r="N35" s="13" t="s">
        <v>78</v>
      </c>
      <c r="O35" s="14">
        <f ca="1" t="shared" si="0"/>
        <v>0.253901869166115</v>
      </c>
    </row>
    <row r="36" spans="2:15" ht="14.25" thickBot="1">
      <c r="B36" s="45" t="s">
        <v>302</v>
      </c>
      <c r="C36" s="34"/>
      <c r="D36" s="34"/>
      <c r="E36" s="35"/>
      <c r="M36" s="49" t="s">
        <v>272</v>
      </c>
      <c r="N36" s="7" t="s">
        <v>79</v>
      </c>
      <c r="O36" s="8">
        <f ca="1" t="shared" si="0"/>
        <v>0.6378690215906557</v>
      </c>
    </row>
    <row r="37" spans="2:15" ht="13.5">
      <c r="B37" s="31"/>
      <c r="C37" s="31"/>
      <c r="D37" s="31"/>
      <c r="E37" s="31"/>
      <c r="M37" s="49"/>
      <c r="N37" s="7" t="s">
        <v>80</v>
      </c>
      <c r="O37" s="8">
        <f ca="1" t="shared" si="0"/>
        <v>0.6943001772878878</v>
      </c>
    </row>
    <row r="38" spans="2:15" ht="14.25" thickBot="1">
      <c r="B38" s="31"/>
      <c r="C38" s="31"/>
      <c r="D38" s="31"/>
      <c r="E38" s="31"/>
      <c r="M38" s="49"/>
      <c r="N38" s="7" t="s">
        <v>81</v>
      </c>
      <c r="O38" s="8">
        <f aca="true" ca="1" t="shared" si="1" ref="O38:O69">RAND()</f>
        <v>0.30755345971184234</v>
      </c>
    </row>
    <row r="39" spans="2:15" ht="14.25" thickBot="1">
      <c r="B39" s="46"/>
      <c r="C39" s="21" t="s">
        <v>292</v>
      </c>
      <c r="D39" s="46" t="s">
        <v>291</v>
      </c>
      <c r="E39" s="21" t="s">
        <v>292</v>
      </c>
      <c r="M39" s="49"/>
      <c r="N39" s="7" t="s">
        <v>82</v>
      </c>
      <c r="O39" s="8">
        <f ca="1" t="shared" si="1"/>
        <v>0.5234908971534278</v>
      </c>
    </row>
    <row r="40" spans="2:15" ht="13.5">
      <c r="B40" s="5" t="s">
        <v>0</v>
      </c>
      <c r="C40" s="23">
        <f>COUNTIF(C$63:C$82,"&lt;0.05")</f>
        <v>0</v>
      </c>
      <c r="D40" s="26" t="s">
        <v>20</v>
      </c>
      <c r="E40" s="23">
        <f>COUNTIF(D$63:D$82,"&lt;-2.5")</f>
        <v>0</v>
      </c>
      <c r="M40" s="49"/>
      <c r="N40" s="7" t="s">
        <v>83</v>
      </c>
      <c r="O40" s="8">
        <f ca="1" t="shared" si="1"/>
        <v>0.5421114472035962</v>
      </c>
    </row>
    <row r="41" spans="2:15" ht="13.5">
      <c r="B41" s="5" t="s">
        <v>1</v>
      </c>
      <c r="C41" s="23">
        <f>COUNTIF(C$63:C$82,"&lt;0.1")-C40</f>
        <v>0</v>
      </c>
      <c r="D41" s="26" t="s">
        <v>21</v>
      </c>
      <c r="E41" s="23">
        <f>COUNTIF(D$63:D$82,"&lt;-2.0")-E40</f>
        <v>0</v>
      </c>
      <c r="M41" s="49"/>
      <c r="N41" s="7" t="s">
        <v>84</v>
      </c>
      <c r="O41" s="8">
        <f ca="1" t="shared" si="1"/>
        <v>0.8503029286508763</v>
      </c>
    </row>
    <row r="42" spans="2:15" ht="13.5">
      <c r="B42" s="5" t="s">
        <v>2</v>
      </c>
      <c r="C42" s="23">
        <f>COUNTIF(C$63:C$82,"&lt;0.15")-SUM(C$40:C41)</f>
        <v>0</v>
      </c>
      <c r="D42" s="26" t="s">
        <v>22</v>
      </c>
      <c r="E42" s="23">
        <f>COUNTIF(D$63:D$82,"&lt;-1.5")-SUM(E$40:E41)</f>
        <v>2</v>
      </c>
      <c r="M42" s="49"/>
      <c r="N42" s="7" t="s">
        <v>85</v>
      </c>
      <c r="O42" s="8">
        <f ca="1" t="shared" si="1"/>
        <v>0.9592938610877753</v>
      </c>
    </row>
    <row r="43" spans="2:15" ht="13.5">
      <c r="B43" s="5" t="s">
        <v>3</v>
      </c>
      <c r="C43" s="23">
        <f>COUNTIF(C$63:C$82,"&lt;0.2")-SUM(C$40:C42)</f>
        <v>0</v>
      </c>
      <c r="D43" s="26" t="s">
        <v>23</v>
      </c>
      <c r="E43" s="23">
        <f>COUNTIF(D$63:D$82,"&lt;-1")-SUM(E$40:E42)</f>
        <v>3</v>
      </c>
      <c r="M43" s="49"/>
      <c r="N43" s="7" t="s">
        <v>86</v>
      </c>
      <c r="O43" s="8">
        <f ca="1" t="shared" si="1"/>
        <v>0.9093264618647403</v>
      </c>
    </row>
    <row r="44" spans="2:15" ht="13.5">
      <c r="B44" s="5" t="s">
        <v>4</v>
      </c>
      <c r="C44" s="23">
        <f>COUNTIF(C$63:C$82,"&lt;0.25")-SUM(C$40:C43)</f>
        <v>0</v>
      </c>
      <c r="D44" s="26" t="s">
        <v>24</v>
      </c>
      <c r="E44" s="23">
        <f>COUNTIF(D$63:D$82,"&lt;-0.5")-SUM(E$40:E43)</f>
        <v>1</v>
      </c>
      <c r="M44" s="49"/>
      <c r="N44" s="7" t="s">
        <v>87</v>
      </c>
      <c r="O44" s="8">
        <f ca="1" t="shared" si="1"/>
        <v>0.6589091513317902</v>
      </c>
    </row>
    <row r="45" spans="2:15" ht="14.25" thickBot="1">
      <c r="B45" s="5" t="s">
        <v>5</v>
      </c>
      <c r="C45" s="23">
        <f>COUNTIF(C$63:C$82,"&lt;0.3")-SUM(C$40:C44)</f>
        <v>0</v>
      </c>
      <c r="D45" s="26" t="s">
        <v>25</v>
      </c>
      <c r="E45" s="23">
        <f>COUNTIF(D$63:D$82,"&lt;0")-SUM(E$40:E44)</f>
        <v>3</v>
      </c>
      <c r="M45" s="49"/>
      <c r="N45" s="7" t="s">
        <v>88</v>
      </c>
      <c r="O45" s="8">
        <f ca="1" t="shared" si="1"/>
        <v>0.22379708019454192</v>
      </c>
    </row>
    <row r="46" spans="2:15" ht="13.5">
      <c r="B46" s="5" t="s">
        <v>6</v>
      </c>
      <c r="C46" s="23">
        <f>COUNTIF(C$63:C$82,"&lt;0.35")-SUM(C$40:C45)</f>
        <v>2</v>
      </c>
      <c r="D46" s="26" t="s">
        <v>26</v>
      </c>
      <c r="E46" s="23">
        <f>COUNTIF(D$63:D$82,"&lt;0.5")-SUM(E$40:E45)</f>
        <v>3</v>
      </c>
      <c r="M46" s="48" t="s">
        <v>273</v>
      </c>
      <c r="N46" s="11" t="s">
        <v>89</v>
      </c>
      <c r="O46" s="12">
        <f ca="1" t="shared" si="1"/>
        <v>0.6981265198397155</v>
      </c>
    </row>
    <row r="47" spans="2:15" ht="13.5">
      <c r="B47" s="5" t="s">
        <v>7</v>
      </c>
      <c r="C47" s="23">
        <f>COUNTIF(C$63:C$82,"&lt;0.4")-SUM(C$40:C46)</f>
        <v>3</v>
      </c>
      <c r="D47" s="26" t="s">
        <v>27</v>
      </c>
      <c r="E47" s="23">
        <f>COUNTIF(D$63:D$82,"&lt;1")-SUM(E$40:E46)</f>
        <v>5</v>
      </c>
      <c r="M47" s="49"/>
      <c r="N47" s="7" t="s">
        <v>90</v>
      </c>
      <c r="O47" s="8">
        <f ca="1" t="shared" si="1"/>
        <v>0.0017885907878358864</v>
      </c>
    </row>
    <row r="48" spans="2:15" ht="13.5">
      <c r="B48" s="5" t="s">
        <v>8</v>
      </c>
      <c r="C48" s="23">
        <f>COUNTIF(C$63:C$82,"&lt;0.45")-SUM(C$40:C47)</f>
        <v>1</v>
      </c>
      <c r="D48" s="26" t="s">
        <v>28</v>
      </c>
      <c r="E48" s="23">
        <f>COUNTIF(D$63:D$82,"&lt;1.5")-SUM(E$40:E47)</f>
        <v>2</v>
      </c>
      <c r="M48" s="49"/>
      <c r="N48" s="7" t="s">
        <v>91</v>
      </c>
      <c r="O48" s="8">
        <f ca="1" t="shared" si="1"/>
        <v>0.6474245231083549</v>
      </c>
    </row>
    <row r="49" spans="2:15" ht="13.5">
      <c r="B49" s="5" t="s">
        <v>9</v>
      </c>
      <c r="C49" s="23">
        <f>COUNTIF(C$63:C$82,"&lt;0.5")-SUM(C$40:C48)</f>
        <v>3</v>
      </c>
      <c r="D49" s="26" t="s">
        <v>30</v>
      </c>
      <c r="E49" s="23">
        <f>COUNTIF(D$63:D$82,"&lt;2")-SUM(E$40:E48)</f>
        <v>0</v>
      </c>
      <c r="M49" s="49"/>
      <c r="N49" s="7" t="s">
        <v>92</v>
      </c>
      <c r="O49" s="8">
        <f ca="1" t="shared" si="1"/>
        <v>0.8645584158141602</v>
      </c>
    </row>
    <row r="50" spans="2:15" ht="13.5">
      <c r="B50" s="5" t="s">
        <v>10</v>
      </c>
      <c r="C50" s="23">
        <f>COUNTIF(C$63:C$82,"&lt;0.55")-SUM(C$40:C49)</f>
        <v>4</v>
      </c>
      <c r="D50" s="26" t="s">
        <v>29</v>
      </c>
      <c r="E50" s="23">
        <f>COUNTIF(D$63:D$82,"&lt;2.5")-SUM(E$40:E49)</f>
        <v>0</v>
      </c>
      <c r="M50" s="49"/>
      <c r="N50" s="7" t="s">
        <v>93</v>
      </c>
      <c r="O50" s="8">
        <f ca="1" t="shared" si="1"/>
        <v>0.5310045612100192</v>
      </c>
    </row>
    <row r="51" spans="2:15" ht="14.25" thickBot="1">
      <c r="B51" s="5" t="s">
        <v>11</v>
      </c>
      <c r="C51" s="23">
        <f>COUNTIF(C$63:C$82,"&lt;0.6")-SUM(C$40:C50)</f>
        <v>5</v>
      </c>
      <c r="D51" s="28" t="s">
        <v>31</v>
      </c>
      <c r="E51" s="24">
        <f>COUNTIF(D$63:D$82,"&gt;2.5")</f>
        <v>1</v>
      </c>
      <c r="M51" s="49"/>
      <c r="N51" s="7" t="s">
        <v>94</v>
      </c>
      <c r="O51" s="8">
        <f ca="1" t="shared" si="1"/>
        <v>0.946267237075368</v>
      </c>
    </row>
    <row r="52" spans="2:15" ht="13.5">
      <c r="B52" s="5" t="s">
        <v>12</v>
      </c>
      <c r="C52" s="23">
        <f>COUNTIF(C$63:C$82,"&lt;0.65")-SUM(C$40:C51)</f>
        <v>1</v>
      </c>
      <c r="D52" s="26"/>
      <c r="E52" s="22"/>
      <c r="M52" s="49"/>
      <c r="N52" s="7" t="s">
        <v>95</v>
      </c>
      <c r="O52" s="8">
        <f ca="1" t="shared" si="1"/>
        <v>0.7409884928308754</v>
      </c>
    </row>
    <row r="53" spans="2:15" ht="13.5">
      <c r="B53" s="5" t="s">
        <v>13</v>
      </c>
      <c r="C53" s="23">
        <f>COUNTIF(C$63:C$82,"&lt;0.7")-SUM(C$40:C52)</f>
        <v>0</v>
      </c>
      <c r="D53" s="26"/>
      <c r="E53" s="22"/>
      <c r="M53" s="49"/>
      <c r="N53" s="7" t="s">
        <v>96</v>
      </c>
      <c r="O53" s="8">
        <f ca="1" t="shared" si="1"/>
        <v>0.37615215843949734</v>
      </c>
    </row>
    <row r="54" spans="2:15" ht="13.5">
      <c r="B54" s="5" t="s">
        <v>14</v>
      </c>
      <c r="C54" s="23">
        <f>COUNTIF(C$63:C$82,"&lt;0.75")-SUM(C$40:C53)</f>
        <v>1</v>
      </c>
      <c r="D54" s="26"/>
      <c r="E54" s="22"/>
      <c r="M54" s="49"/>
      <c r="N54" s="7" t="s">
        <v>97</v>
      </c>
      <c r="O54" s="8">
        <f ca="1" t="shared" si="1"/>
        <v>0.15255266469059414</v>
      </c>
    </row>
    <row r="55" spans="2:15" ht="14.25" thickBot="1">
      <c r="B55" s="5" t="s">
        <v>15</v>
      </c>
      <c r="C55" s="23">
        <f>COUNTIF(C$63:C$82,"&lt;0.8")-SUM(C$40:C54)</f>
        <v>0</v>
      </c>
      <c r="D55" s="26"/>
      <c r="E55" s="22"/>
      <c r="M55" s="50"/>
      <c r="N55" s="13" t="s">
        <v>98</v>
      </c>
      <c r="O55" s="14">
        <f ca="1" t="shared" si="1"/>
        <v>0.6686218314843373</v>
      </c>
    </row>
    <row r="56" spans="2:15" ht="13.5">
      <c r="B56" s="5" t="s">
        <v>16</v>
      </c>
      <c r="C56" s="23">
        <f>COUNTIF(C$63:C$82,"&lt;0.85")-SUM(C$40:C55)</f>
        <v>0</v>
      </c>
      <c r="D56" s="26"/>
      <c r="E56" s="22"/>
      <c r="M56" s="49" t="s">
        <v>274</v>
      </c>
      <c r="N56" s="7" t="s">
        <v>99</v>
      </c>
      <c r="O56" s="8">
        <f ca="1" t="shared" si="1"/>
        <v>0.25889691442872165</v>
      </c>
    </row>
    <row r="57" spans="2:15" ht="13.5">
      <c r="B57" s="5" t="s">
        <v>17</v>
      </c>
      <c r="C57" s="23">
        <f>COUNTIF(C$63:C$82,"&lt;0.9")-SUM(C$40:C56)</f>
        <v>0</v>
      </c>
      <c r="D57" s="26"/>
      <c r="E57" s="22"/>
      <c r="M57" s="49"/>
      <c r="N57" s="7" t="s">
        <v>100</v>
      </c>
      <c r="O57" s="8">
        <f ca="1" t="shared" si="1"/>
        <v>0.06596552156094582</v>
      </c>
    </row>
    <row r="58" spans="2:15" ht="13.5">
      <c r="B58" s="5" t="s">
        <v>18</v>
      </c>
      <c r="C58" s="23">
        <f>COUNTIF(C$63:C$82,"&lt;0.95")-SUM(C$40:C57)</f>
        <v>0</v>
      </c>
      <c r="D58" s="26"/>
      <c r="E58" s="22"/>
      <c r="M58" s="49"/>
      <c r="N58" s="7" t="s">
        <v>101</v>
      </c>
      <c r="O58" s="8">
        <f ca="1" t="shared" si="1"/>
        <v>0.06998134585090021</v>
      </c>
    </row>
    <row r="59" spans="2:15" ht="14.25" thickBot="1">
      <c r="B59" s="9" t="s">
        <v>19</v>
      </c>
      <c r="C59" s="24">
        <f>COUNTIF(C$63:C$82,"&lt;=1")-SUM(C$40:C58)</f>
        <v>0</v>
      </c>
      <c r="D59" s="26"/>
      <c r="E59" s="22"/>
      <c r="M59" s="49"/>
      <c r="N59" s="7" t="s">
        <v>102</v>
      </c>
      <c r="O59" s="8">
        <f ca="1" t="shared" si="1"/>
        <v>0.9079755865027623</v>
      </c>
    </row>
    <row r="60" spans="4:15" ht="13.5">
      <c r="D60" s="27"/>
      <c r="E60" s="22"/>
      <c r="M60" s="49"/>
      <c r="N60" s="7" t="s">
        <v>103</v>
      </c>
      <c r="O60" s="8">
        <f ca="1" t="shared" si="1"/>
        <v>0.7257979572631721</v>
      </c>
    </row>
    <row r="61" spans="4:15" ht="13.5">
      <c r="D61" s="27"/>
      <c r="E61" s="22"/>
      <c r="M61" s="49"/>
      <c r="N61" s="7" t="s">
        <v>104</v>
      </c>
      <c r="O61" s="8">
        <f ca="1" t="shared" si="1"/>
        <v>0.4120404101445403</v>
      </c>
    </row>
    <row r="62" spans="3:15" ht="27">
      <c r="C62" s="41" t="s">
        <v>289</v>
      </c>
      <c r="D62" s="41" t="s">
        <v>291</v>
      </c>
      <c r="M62" s="49"/>
      <c r="N62" s="7" t="s">
        <v>105</v>
      </c>
      <c r="O62" s="8">
        <f ca="1" t="shared" si="1"/>
        <v>0.4872161634298986</v>
      </c>
    </row>
    <row r="63" spans="2:15" ht="13.5">
      <c r="B63" t="s">
        <v>249</v>
      </c>
      <c r="C63" s="1">
        <f>AVERAGE(O6:O15)</f>
        <v>0.7437605608042215</v>
      </c>
      <c r="D63" s="1">
        <f aca="true" t="shared" si="2" ref="D63:D82">(C63-0.5)/0.091104</f>
        <v>2.6756296189434217</v>
      </c>
      <c r="E63" s="22"/>
      <c r="M63" s="49"/>
      <c r="N63" s="7" t="s">
        <v>106</v>
      </c>
      <c r="O63" s="8">
        <f ca="1" t="shared" si="1"/>
        <v>0.6703502729794448</v>
      </c>
    </row>
    <row r="64" spans="2:15" ht="13.5">
      <c r="B64" t="s">
        <v>250</v>
      </c>
      <c r="C64" s="1">
        <f>AVERAGE(O16:O25)</f>
        <v>0.5511272943959432</v>
      </c>
      <c r="D64" s="1">
        <f t="shared" si="2"/>
        <v>0.5611970319189411</v>
      </c>
      <c r="M64" s="49"/>
      <c r="N64" s="7" t="s">
        <v>107</v>
      </c>
      <c r="O64" s="8">
        <f ca="1" t="shared" si="1"/>
        <v>0.4853860335199851</v>
      </c>
    </row>
    <row r="65" spans="2:15" ht="14.25" thickBot="1">
      <c r="B65" t="s">
        <v>251</v>
      </c>
      <c r="C65" s="1">
        <f>AVERAGE(O26:O35)</f>
        <v>0.39688865656007044</v>
      </c>
      <c r="D65" s="1">
        <f t="shared" si="2"/>
        <v>-1.13179820249308</v>
      </c>
      <c r="M65" s="49"/>
      <c r="N65" s="7" t="s">
        <v>108</v>
      </c>
      <c r="O65" s="8">
        <f ca="1" t="shared" si="1"/>
        <v>0.9162386574280834</v>
      </c>
    </row>
    <row r="66" spans="2:15" ht="24.75" customHeight="1">
      <c r="B66" t="s">
        <v>252</v>
      </c>
      <c r="C66" s="1">
        <f>AVERAGE(O36:O45)</f>
        <v>0.6306954486077133</v>
      </c>
      <c r="D66" s="1">
        <f t="shared" si="2"/>
        <v>1.4345742075837868</v>
      </c>
      <c r="M66" s="48" t="s">
        <v>275</v>
      </c>
      <c r="N66" s="11" t="s">
        <v>109</v>
      </c>
      <c r="O66" s="12">
        <f ca="1" t="shared" si="1"/>
        <v>0.7902250401743331</v>
      </c>
    </row>
    <row r="67" spans="2:15" ht="13.5">
      <c r="B67" t="s">
        <v>253</v>
      </c>
      <c r="C67" s="1">
        <f>AVERAGE(O46:O55)</f>
        <v>0.5627484995280758</v>
      </c>
      <c r="D67" s="1">
        <f t="shared" si="2"/>
        <v>0.6887568002291427</v>
      </c>
      <c r="M67" s="49"/>
      <c r="N67" s="7" t="s">
        <v>110</v>
      </c>
      <c r="O67" s="8">
        <f ca="1" t="shared" si="1"/>
        <v>0.43465699419204595</v>
      </c>
    </row>
    <row r="68" spans="2:15" ht="13.5">
      <c r="B68" t="s">
        <v>254</v>
      </c>
      <c r="C68" s="1">
        <f>AVERAGE(O56:O65)</f>
        <v>0.4999848863108454</v>
      </c>
      <c r="D68" s="1">
        <f t="shared" si="2"/>
        <v>-0.0001658949020304024</v>
      </c>
      <c r="M68" s="49"/>
      <c r="N68" s="7" t="s">
        <v>111</v>
      </c>
      <c r="O68" s="8">
        <f ca="1" t="shared" si="1"/>
        <v>0.7686111191142229</v>
      </c>
    </row>
    <row r="69" spans="2:15" ht="13.5">
      <c r="B69" t="s">
        <v>255</v>
      </c>
      <c r="C69" s="1">
        <f>AVERAGE(O66:O75)</f>
        <v>0.5035863163035673</v>
      </c>
      <c r="D69" s="1">
        <f t="shared" si="2"/>
        <v>0.039365080606420313</v>
      </c>
      <c r="M69" s="49"/>
      <c r="N69" s="7" t="s">
        <v>112</v>
      </c>
      <c r="O69" s="8">
        <f ca="1" t="shared" si="1"/>
        <v>0.663331600236146</v>
      </c>
    </row>
    <row r="70" spans="2:15" ht="13.5">
      <c r="B70" t="s">
        <v>256</v>
      </c>
      <c r="C70" s="1">
        <f>AVERAGE(O76:O85)</f>
        <v>0.5485856922137079</v>
      </c>
      <c r="D70" s="1">
        <f t="shared" si="2"/>
        <v>0.5332992208213458</v>
      </c>
      <c r="M70" s="49"/>
      <c r="N70" s="7" t="s">
        <v>113</v>
      </c>
      <c r="O70" s="8">
        <f aca="true" ca="1" t="shared" si="3" ref="O70:O101">RAND()</f>
        <v>0.2577325922769187</v>
      </c>
    </row>
    <row r="71" spans="2:15" ht="13.5">
      <c r="B71" t="s">
        <v>257</v>
      </c>
      <c r="C71" s="1">
        <f>AVERAGE(O86:O95)</f>
        <v>0.4736739642867846</v>
      </c>
      <c r="D71" s="1">
        <f t="shared" si="2"/>
        <v>-0.2889668479234216</v>
      </c>
      <c r="M71" s="49"/>
      <c r="N71" s="7" t="s">
        <v>114</v>
      </c>
      <c r="O71" s="8">
        <f ca="1" t="shared" si="3"/>
        <v>0.057290273183919105</v>
      </c>
    </row>
    <row r="72" spans="2:15" ht="13.5">
      <c r="B72" t="s">
        <v>258</v>
      </c>
      <c r="C72" s="1">
        <f>AVERAGE(O96:O105)</f>
        <v>0.3818774432077234</v>
      </c>
      <c r="D72" s="1">
        <f t="shared" si="2"/>
        <v>-1.2965682823177536</v>
      </c>
      <c r="M72" s="49"/>
      <c r="N72" s="7" t="s">
        <v>115</v>
      </c>
      <c r="O72" s="8">
        <f ca="1" t="shared" si="3"/>
        <v>0.22065600756514137</v>
      </c>
    </row>
    <row r="73" spans="2:15" ht="13.5">
      <c r="B73" t="s">
        <v>259</v>
      </c>
      <c r="C73" s="1">
        <f>AVERAGE(O106:O115)</f>
        <v>0.580461351198916</v>
      </c>
      <c r="D73" s="1">
        <f t="shared" si="2"/>
        <v>0.8831813224327796</v>
      </c>
      <c r="M73" s="49"/>
      <c r="N73" s="7" t="s">
        <v>116</v>
      </c>
      <c r="O73" s="8">
        <f ca="1" t="shared" si="3"/>
        <v>0.3405866861713527</v>
      </c>
    </row>
    <row r="74" spans="2:15" ht="13.5">
      <c r="B74" t="s">
        <v>260</v>
      </c>
      <c r="C74" s="1">
        <f>AVERAGE(O116:O125)</f>
        <v>0.3484383358860354</v>
      </c>
      <c r="D74" s="1">
        <f t="shared" si="2"/>
        <v>-1.6636115221501206</v>
      </c>
      <c r="M74" s="49"/>
      <c r="N74" s="7" t="s">
        <v>117</v>
      </c>
      <c r="O74" s="8">
        <f ca="1" t="shared" si="3"/>
        <v>0.8428994252945821</v>
      </c>
    </row>
    <row r="75" spans="2:15" ht="14.25" thickBot="1">
      <c r="B75" t="s">
        <v>261</v>
      </c>
      <c r="C75" s="1">
        <f>AVERAGE(O126:O135)</f>
        <v>0.4798219167779402</v>
      </c>
      <c r="D75" s="1">
        <f t="shared" si="2"/>
        <v>-0.22148405363167117</v>
      </c>
      <c r="M75" s="50"/>
      <c r="N75" s="13" t="s">
        <v>118</v>
      </c>
      <c r="O75" s="14">
        <f ca="1" t="shared" si="3"/>
        <v>0.6598734248270115</v>
      </c>
    </row>
    <row r="76" spans="2:15" ht="13.5">
      <c r="B76" t="s">
        <v>262</v>
      </c>
      <c r="C76" s="1">
        <f>AVERAGE(O136:O145)</f>
        <v>0.434544550737442</v>
      </c>
      <c r="D76" s="1">
        <f t="shared" si="2"/>
        <v>-0.7184695431875436</v>
      </c>
      <c r="M76" s="49" t="s">
        <v>276</v>
      </c>
      <c r="N76" s="7" t="s">
        <v>119</v>
      </c>
      <c r="O76" s="8">
        <f ca="1" t="shared" si="3"/>
        <v>0.42430420293739957</v>
      </c>
    </row>
    <row r="77" spans="2:15" ht="13.5">
      <c r="B77" t="s">
        <v>263</v>
      </c>
      <c r="C77" s="1">
        <f>AVERAGE(O146:O155)</f>
        <v>0.5353759356552206</v>
      </c>
      <c r="D77" s="1">
        <f t="shared" si="2"/>
        <v>0.3883027710662602</v>
      </c>
      <c r="M77" s="49"/>
      <c r="N77" s="7" t="s">
        <v>120</v>
      </c>
      <c r="O77" s="8">
        <f ca="1" t="shared" si="3"/>
        <v>0.2195693191257062</v>
      </c>
    </row>
    <row r="78" spans="2:15" ht="13.5">
      <c r="B78" t="s">
        <v>264</v>
      </c>
      <c r="C78" s="1">
        <f>AVERAGE(O156:O165)</f>
        <v>0.38107243868358964</v>
      </c>
      <c r="D78" s="1">
        <f t="shared" si="2"/>
        <v>-1.3054043874737702</v>
      </c>
      <c r="M78" s="49"/>
      <c r="N78" s="7" t="s">
        <v>121</v>
      </c>
      <c r="O78" s="8">
        <f ca="1" t="shared" si="3"/>
        <v>0.46046265414791154</v>
      </c>
    </row>
    <row r="79" spans="2:15" ht="13.5">
      <c r="B79" t="s">
        <v>265</v>
      </c>
      <c r="C79" s="1">
        <f>AVERAGE(O166:O175)</f>
        <v>0.5990408529313205</v>
      </c>
      <c r="D79" s="1">
        <f t="shared" si="2"/>
        <v>1.0871185999661976</v>
      </c>
      <c r="M79" s="49"/>
      <c r="N79" s="7" t="s">
        <v>122</v>
      </c>
      <c r="O79" s="8">
        <f ca="1" t="shared" si="3"/>
        <v>0.14355044665506256</v>
      </c>
    </row>
    <row r="80" spans="2:15" ht="13.5">
      <c r="B80" t="s">
        <v>266</v>
      </c>
      <c r="C80" s="1">
        <f>AVERAGE(O176:O185)</f>
        <v>0.5020487346700783</v>
      </c>
      <c r="D80" s="1">
        <f t="shared" si="2"/>
        <v>0.022487867383191376</v>
      </c>
      <c r="M80" s="49"/>
      <c r="N80" s="7" t="s">
        <v>123</v>
      </c>
      <c r="O80" s="8">
        <f ca="1" t="shared" si="3"/>
        <v>0.8097383697961318</v>
      </c>
    </row>
    <row r="81" spans="2:15" ht="13.5">
      <c r="B81" t="s">
        <v>267</v>
      </c>
      <c r="C81" s="1">
        <f>AVERAGE(O186:O195)</f>
        <v>0.3309899994825307</v>
      </c>
      <c r="D81" s="1">
        <f t="shared" si="2"/>
        <v>-1.8551326013947715</v>
      </c>
      <c r="M81" s="49"/>
      <c r="N81" s="7" t="s">
        <v>124</v>
      </c>
      <c r="O81" s="8">
        <f ca="1" t="shared" si="3"/>
        <v>0.6960889574655644</v>
      </c>
    </row>
    <row r="82" spans="2:15" ht="13.5">
      <c r="B82" t="s">
        <v>268</v>
      </c>
      <c r="C82" s="1">
        <f>AVERAGE(O196:O205)</f>
        <v>0.5808194314334851</v>
      </c>
      <c r="D82" s="1">
        <f t="shared" si="2"/>
        <v>0.8871117781160556</v>
      </c>
      <c r="M82" s="49"/>
      <c r="N82" s="7" t="s">
        <v>125</v>
      </c>
      <c r="O82" s="8">
        <f ca="1" t="shared" si="3"/>
        <v>0.5396779558355043</v>
      </c>
    </row>
    <row r="83" spans="13:15" ht="13.5">
      <c r="M83" s="49"/>
      <c r="N83" s="7" t="s">
        <v>126</v>
      </c>
      <c r="O83" s="8">
        <f ca="1" t="shared" si="3"/>
        <v>0.7029322314231969</v>
      </c>
    </row>
    <row r="84" spans="13:15" ht="13.5">
      <c r="M84" s="49"/>
      <c r="N84" s="7" t="s">
        <v>127</v>
      </c>
      <c r="O84" s="8">
        <f ca="1" t="shared" si="3"/>
        <v>0.8697311105962102</v>
      </c>
    </row>
    <row r="85" spans="13:15" ht="14.25" thickBot="1">
      <c r="M85" s="49"/>
      <c r="N85" s="7" t="s">
        <v>128</v>
      </c>
      <c r="O85" s="8">
        <f ca="1" t="shared" si="3"/>
        <v>0.6198016741543919</v>
      </c>
    </row>
    <row r="86" spans="13:15" ht="13.5">
      <c r="M86" s="48" t="s">
        <v>277</v>
      </c>
      <c r="N86" s="11" t="s">
        <v>129</v>
      </c>
      <c r="O86" s="12">
        <f ca="1" t="shared" si="3"/>
        <v>0.27639427350890866</v>
      </c>
    </row>
    <row r="87" spans="13:15" ht="13.5">
      <c r="M87" s="49"/>
      <c r="N87" s="7" t="s">
        <v>130</v>
      </c>
      <c r="O87" s="8">
        <f ca="1" t="shared" si="3"/>
        <v>0.22276701723714298</v>
      </c>
    </row>
    <row r="88" spans="13:15" ht="13.5">
      <c r="M88" s="49"/>
      <c r="N88" s="7" t="s">
        <v>131</v>
      </c>
      <c r="O88" s="8">
        <f ca="1" t="shared" si="3"/>
        <v>0.7610368650446566</v>
      </c>
    </row>
    <row r="89" spans="13:15" ht="13.5">
      <c r="M89" s="49"/>
      <c r="N89" s="7" t="s">
        <v>132</v>
      </c>
      <c r="O89" s="8">
        <f ca="1" t="shared" si="3"/>
        <v>0.9878895508001289</v>
      </c>
    </row>
    <row r="90" spans="13:15" ht="13.5">
      <c r="M90" s="49"/>
      <c r="N90" s="7" t="s">
        <v>133</v>
      </c>
      <c r="O90" s="8">
        <f ca="1" t="shared" si="3"/>
        <v>0.1086472419430704</v>
      </c>
    </row>
    <row r="91" spans="13:15" ht="13.5">
      <c r="M91" s="49"/>
      <c r="N91" s="7" t="s">
        <v>134</v>
      </c>
      <c r="O91" s="8">
        <f ca="1" t="shared" si="3"/>
        <v>0.5325765934030233</v>
      </c>
    </row>
    <row r="92" spans="13:15" ht="13.5">
      <c r="M92" s="49"/>
      <c r="N92" s="7" t="s">
        <v>135</v>
      </c>
      <c r="O92" s="8">
        <f ca="1" t="shared" si="3"/>
        <v>0.630739867965386</v>
      </c>
    </row>
    <row r="93" spans="13:15" ht="13.5">
      <c r="M93" s="49"/>
      <c r="N93" s="7" t="s">
        <v>136</v>
      </c>
      <c r="O93" s="8">
        <f ca="1" t="shared" si="3"/>
        <v>0.04655608903132369</v>
      </c>
    </row>
    <row r="94" spans="13:15" ht="13.5">
      <c r="M94" s="49"/>
      <c r="N94" s="7" t="s">
        <v>137</v>
      </c>
      <c r="O94" s="8">
        <f ca="1" t="shared" si="3"/>
        <v>0.8526776407655212</v>
      </c>
    </row>
    <row r="95" spans="13:15" ht="14.25" thickBot="1">
      <c r="M95" s="50"/>
      <c r="N95" s="13" t="s">
        <v>138</v>
      </c>
      <c r="O95" s="14">
        <f ca="1" t="shared" si="3"/>
        <v>0.3174545031686842</v>
      </c>
    </row>
    <row r="96" spans="13:15" ht="13.5">
      <c r="M96" s="49" t="s">
        <v>278</v>
      </c>
      <c r="N96" s="7" t="s">
        <v>139</v>
      </c>
      <c r="O96" s="8">
        <f ca="1" t="shared" si="3"/>
        <v>0.1524130823209795</v>
      </c>
    </row>
    <row r="97" spans="13:15" ht="13.5">
      <c r="M97" s="49"/>
      <c r="N97" s="7" t="s">
        <v>140</v>
      </c>
      <c r="O97" s="8">
        <f ca="1" t="shared" si="3"/>
        <v>0.718287860099279</v>
      </c>
    </row>
    <row r="98" spans="13:15" ht="13.5">
      <c r="M98" s="49"/>
      <c r="N98" s="7" t="s">
        <v>141</v>
      </c>
      <c r="O98" s="8">
        <f ca="1" t="shared" si="3"/>
        <v>0.29527471704144514</v>
      </c>
    </row>
    <row r="99" spans="13:15" ht="13.5">
      <c r="M99" s="49"/>
      <c r="N99" s="7" t="s">
        <v>142</v>
      </c>
      <c r="O99" s="8">
        <f ca="1" t="shared" si="3"/>
        <v>0.23259059065935572</v>
      </c>
    </row>
    <row r="100" spans="13:15" ht="13.5">
      <c r="M100" s="49"/>
      <c r="N100" s="7" t="s">
        <v>143</v>
      </c>
      <c r="O100" s="8">
        <f ca="1" t="shared" si="3"/>
        <v>0.4982200068174947</v>
      </c>
    </row>
    <row r="101" spans="13:15" ht="13.5">
      <c r="M101" s="49"/>
      <c r="N101" s="7" t="s">
        <v>144</v>
      </c>
      <c r="O101" s="8">
        <f ca="1" t="shared" si="3"/>
        <v>0.4046959161516215</v>
      </c>
    </row>
    <row r="102" spans="13:15" ht="13.5">
      <c r="M102" s="49"/>
      <c r="N102" s="7" t="s">
        <v>145</v>
      </c>
      <c r="O102" s="8">
        <f aca="true" ca="1" t="shared" si="4" ref="O102:O133">RAND()</f>
        <v>0.4063820561643574</v>
      </c>
    </row>
    <row r="103" spans="13:15" ht="13.5">
      <c r="M103" s="49"/>
      <c r="N103" s="7" t="s">
        <v>146</v>
      </c>
      <c r="O103" s="8">
        <f ca="1" t="shared" si="4"/>
        <v>0.5499702652181917</v>
      </c>
    </row>
    <row r="104" spans="13:15" ht="13.5">
      <c r="M104" s="49"/>
      <c r="N104" s="7" t="s">
        <v>147</v>
      </c>
      <c r="O104" s="8">
        <f ca="1" t="shared" si="4"/>
        <v>0.2589671684472399</v>
      </c>
    </row>
    <row r="105" spans="13:15" ht="14.25" thickBot="1">
      <c r="M105" s="50"/>
      <c r="N105" s="13" t="s">
        <v>148</v>
      </c>
      <c r="O105" s="14">
        <f ca="1" t="shared" si="4"/>
        <v>0.30197276915726934</v>
      </c>
    </row>
    <row r="106" spans="13:15" ht="13.5">
      <c r="M106" s="48" t="s">
        <v>279</v>
      </c>
      <c r="N106" s="11" t="s">
        <v>149</v>
      </c>
      <c r="O106" s="12">
        <f ca="1" t="shared" si="4"/>
        <v>0.7329628484697113</v>
      </c>
    </row>
    <row r="107" spans="13:15" ht="13.5">
      <c r="M107" s="49"/>
      <c r="N107" s="7" t="s">
        <v>150</v>
      </c>
      <c r="O107" s="8">
        <f ca="1" t="shared" si="4"/>
        <v>0.700560277417134</v>
      </c>
    </row>
    <row r="108" spans="13:15" ht="13.5">
      <c r="M108" s="49"/>
      <c r="N108" s="7" t="s">
        <v>151</v>
      </c>
      <c r="O108" s="8">
        <f ca="1" t="shared" si="4"/>
        <v>0.1977569549190763</v>
      </c>
    </row>
    <row r="109" spans="13:15" ht="13.5">
      <c r="M109" s="49"/>
      <c r="N109" s="7" t="s">
        <v>152</v>
      </c>
      <c r="O109" s="8">
        <f ca="1" t="shared" si="4"/>
        <v>0.9977398513280529</v>
      </c>
    </row>
    <row r="110" spans="13:15" ht="13.5">
      <c r="M110" s="49"/>
      <c r="N110" s="7" t="s">
        <v>153</v>
      </c>
      <c r="O110" s="8">
        <f ca="1" t="shared" si="4"/>
        <v>0.5274610252682741</v>
      </c>
    </row>
    <row r="111" spans="13:15" ht="13.5">
      <c r="M111" s="49"/>
      <c r="N111" s="7" t="s">
        <v>154</v>
      </c>
      <c r="O111" s="8">
        <f ca="1" t="shared" si="4"/>
        <v>0.7578687608093881</v>
      </c>
    </row>
    <row r="112" spans="13:15" ht="13.5">
      <c r="M112" s="49"/>
      <c r="N112" s="7" t="s">
        <v>155</v>
      </c>
      <c r="O112" s="8">
        <f ca="1" t="shared" si="4"/>
        <v>0.33162511494882096</v>
      </c>
    </row>
    <row r="113" spans="13:15" ht="13.5">
      <c r="M113" s="49"/>
      <c r="N113" s="7" t="s">
        <v>156</v>
      </c>
      <c r="O113" s="8">
        <f ca="1" t="shared" si="4"/>
        <v>0.5476051514339586</v>
      </c>
    </row>
    <row r="114" spans="13:15" ht="13.5">
      <c r="M114" s="49"/>
      <c r="N114" s="7" t="s">
        <v>157</v>
      </c>
      <c r="O114" s="8">
        <f ca="1" t="shared" si="4"/>
        <v>0.08828409544482874</v>
      </c>
    </row>
    <row r="115" spans="13:15" ht="14.25" thickBot="1">
      <c r="M115" s="50"/>
      <c r="N115" s="13" t="s">
        <v>158</v>
      </c>
      <c r="O115" s="14">
        <f ca="1" t="shared" si="4"/>
        <v>0.9227494319499145</v>
      </c>
    </row>
    <row r="116" spans="13:15" ht="13.5">
      <c r="M116" s="49" t="s">
        <v>280</v>
      </c>
      <c r="N116" s="11" t="s">
        <v>159</v>
      </c>
      <c r="O116" s="8">
        <f ca="1" t="shared" si="4"/>
        <v>0.21521703175938822</v>
      </c>
    </row>
    <row r="117" spans="13:15" ht="13.5">
      <c r="M117" s="49"/>
      <c r="N117" s="7" t="s">
        <v>160</v>
      </c>
      <c r="O117" s="8">
        <f ca="1" t="shared" si="4"/>
        <v>0.3400941192149807</v>
      </c>
    </row>
    <row r="118" spans="13:15" ht="13.5">
      <c r="M118" s="49"/>
      <c r="N118" s="7" t="s">
        <v>161</v>
      </c>
      <c r="O118" s="8">
        <f ca="1" t="shared" si="4"/>
        <v>0.6028998647294428</v>
      </c>
    </row>
    <row r="119" spans="13:15" ht="13.5">
      <c r="M119" s="49"/>
      <c r="N119" s="7" t="s">
        <v>162</v>
      </c>
      <c r="O119" s="8">
        <f ca="1" t="shared" si="4"/>
        <v>0.20655769708189853</v>
      </c>
    </row>
    <row r="120" spans="13:15" ht="13.5">
      <c r="M120" s="49"/>
      <c r="N120" s="7" t="s">
        <v>163</v>
      </c>
      <c r="O120" s="8">
        <f ca="1" t="shared" si="4"/>
        <v>0.6134205346611681</v>
      </c>
    </row>
    <row r="121" spans="13:15" ht="13.5">
      <c r="M121" s="49"/>
      <c r="N121" s="7" t="s">
        <v>164</v>
      </c>
      <c r="O121" s="8">
        <f ca="1" t="shared" si="4"/>
        <v>0.07567807443454733</v>
      </c>
    </row>
    <row r="122" spans="13:15" ht="13.5">
      <c r="M122" s="49"/>
      <c r="N122" s="7" t="s">
        <v>165</v>
      </c>
      <c r="O122" s="8">
        <f ca="1" t="shared" si="4"/>
        <v>0.6983379975689641</v>
      </c>
    </row>
    <row r="123" spans="13:15" ht="13.5">
      <c r="M123" s="49"/>
      <c r="N123" s="7" t="s">
        <v>166</v>
      </c>
      <c r="O123" s="8">
        <f ca="1" t="shared" si="4"/>
        <v>0.04185108254851766</v>
      </c>
    </row>
    <row r="124" spans="13:15" ht="13.5">
      <c r="M124" s="49"/>
      <c r="N124" s="7" t="s">
        <v>167</v>
      </c>
      <c r="O124" s="8">
        <f ca="1" t="shared" si="4"/>
        <v>0.6021965483092568</v>
      </c>
    </row>
    <row r="125" spans="13:15" ht="14.25" thickBot="1">
      <c r="M125" s="49"/>
      <c r="N125" s="13" t="s">
        <v>168</v>
      </c>
      <c r="O125" s="8">
        <f ca="1" t="shared" si="4"/>
        <v>0.0881304085521899</v>
      </c>
    </row>
    <row r="126" spans="13:15" ht="13.5">
      <c r="M126" s="48" t="s">
        <v>281</v>
      </c>
      <c r="N126" s="11" t="s">
        <v>169</v>
      </c>
      <c r="O126" s="12">
        <f ca="1" t="shared" si="4"/>
        <v>0.2883360218595954</v>
      </c>
    </row>
    <row r="127" spans="13:15" ht="13.5">
      <c r="M127" s="49"/>
      <c r="N127" s="7" t="s">
        <v>170</v>
      </c>
      <c r="O127" s="8">
        <f ca="1" t="shared" si="4"/>
        <v>0.5263541249358221</v>
      </c>
    </row>
    <row r="128" spans="13:15" ht="13.5">
      <c r="M128" s="49"/>
      <c r="N128" s="7" t="s">
        <v>171</v>
      </c>
      <c r="O128" s="8">
        <f ca="1" t="shared" si="4"/>
        <v>0.7443778902495239</v>
      </c>
    </row>
    <row r="129" spans="13:15" ht="13.5">
      <c r="M129" s="49"/>
      <c r="N129" s="7" t="s">
        <v>172</v>
      </c>
      <c r="O129" s="8">
        <f ca="1" t="shared" si="4"/>
        <v>0.19628961230215514</v>
      </c>
    </row>
    <row r="130" spans="13:15" ht="13.5">
      <c r="M130" s="49"/>
      <c r="N130" s="7" t="s">
        <v>173</v>
      </c>
      <c r="O130" s="8">
        <f ca="1" t="shared" si="4"/>
        <v>0.730781402925559</v>
      </c>
    </row>
    <row r="131" spans="13:15" ht="13.5">
      <c r="M131" s="49"/>
      <c r="N131" s="7" t="s">
        <v>174</v>
      </c>
      <c r="O131" s="8">
        <f ca="1" t="shared" si="4"/>
        <v>0.17523900707035978</v>
      </c>
    </row>
    <row r="132" spans="13:15" ht="13.5">
      <c r="M132" s="49"/>
      <c r="N132" s="7" t="s">
        <v>175</v>
      </c>
      <c r="O132" s="8">
        <f ca="1" t="shared" si="4"/>
        <v>0.7903002896519613</v>
      </c>
    </row>
    <row r="133" spans="13:15" ht="13.5">
      <c r="M133" s="49"/>
      <c r="N133" s="7" t="s">
        <v>176</v>
      </c>
      <c r="O133" s="8">
        <f ca="1" t="shared" si="4"/>
        <v>0.89886935600929</v>
      </c>
    </row>
    <row r="134" spans="13:15" ht="13.5">
      <c r="M134" s="49"/>
      <c r="N134" s="7" t="s">
        <v>177</v>
      </c>
      <c r="O134" s="8">
        <f aca="true" ca="1" t="shared" si="5" ref="O134:O165">RAND()</f>
        <v>0.13599193548931865</v>
      </c>
    </row>
    <row r="135" spans="13:15" ht="14.25" thickBot="1">
      <c r="M135" s="50"/>
      <c r="N135" s="13" t="s">
        <v>178</v>
      </c>
      <c r="O135" s="14">
        <f ca="1" t="shared" si="5"/>
        <v>0.3116795272858166</v>
      </c>
    </row>
    <row r="136" spans="13:15" ht="13.5">
      <c r="M136" s="49" t="s">
        <v>282</v>
      </c>
      <c r="N136" s="11" t="s">
        <v>179</v>
      </c>
      <c r="O136" s="8">
        <f ca="1" t="shared" si="5"/>
        <v>0.97248046288653</v>
      </c>
    </row>
    <row r="137" spans="13:15" ht="13.5">
      <c r="M137" s="49"/>
      <c r="N137" s="7" t="s">
        <v>180</v>
      </c>
      <c r="O137" s="8">
        <f ca="1" t="shared" si="5"/>
        <v>0.3063860289645062</v>
      </c>
    </row>
    <row r="138" spans="13:15" ht="13.5">
      <c r="M138" s="49"/>
      <c r="N138" s="7" t="s">
        <v>181</v>
      </c>
      <c r="O138" s="8">
        <f ca="1" t="shared" si="5"/>
        <v>0.535285490343343</v>
      </c>
    </row>
    <row r="139" spans="13:15" ht="13.5">
      <c r="M139" s="49"/>
      <c r="N139" s="7" t="s">
        <v>182</v>
      </c>
      <c r="O139" s="8">
        <f ca="1" t="shared" si="5"/>
        <v>0.09020497277265704</v>
      </c>
    </row>
    <row r="140" spans="13:15" ht="13.5">
      <c r="M140" s="49"/>
      <c r="N140" s="7" t="s">
        <v>183</v>
      </c>
      <c r="O140" s="8">
        <f ca="1" t="shared" si="5"/>
        <v>0.6731364787457388</v>
      </c>
    </row>
    <row r="141" spans="13:15" ht="13.5">
      <c r="M141" s="49"/>
      <c r="N141" s="7" t="s">
        <v>184</v>
      </c>
      <c r="O141" s="8">
        <f ca="1" t="shared" si="5"/>
        <v>0.40427458538504357</v>
      </c>
    </row>
    <row r="142" spans="13:15" ht="13.5">
      <c r="M142" s="49"/>
      <c r="N142" s="7" t="s">
        <v>185</v>
      </c>
      <c r="O142" s="8">
        <f ca="1" t="shared" si="5"/>
        <v>0.292418051027159</v>
      </c>
    </row>
    <row r="143" spans="13:15" ht="13.5">
      <c r="M143" s="49"/>
      <c r="N143" s="7" t="s">
        <v>186</v>
      </c>
      <c r="O143" s="8">
        <f ca="1" t="shared" si="5"/>
        <v>0.22057074654096365</v>
      </c>
    </row>
    <row r="144" spans="13:15" ht="13.5">
      <c r="M144" s="49"/>
      <c r="N144" s="7" t="s">
        <v>187</v>
      </c>
      <c r="O144" s="8">
        <f ca="1" t="shared" si="5"/>
        <v>0.7515780230647648</v>
      </c>
    </row>
    <row r="145" spans="13:15" ht="14.25" thickBot="1">
      <c r="M145" s="49"/>
      <c r="N145" s="13" t="s">
        <v>188</v>
      </c>
      <c r="O145" s="8">
        <f ca="1" t="shared" si="5"/>
        <v>0.09911066764371412</v>
      </c>
    </row>
    <row r="146" spans="13:15" ht="13.5">
      <c r="M146" s="48" t="s">
        <v>283</v>
      </c>
      <c r="N146" s="11" t="s">
        <v>189</v>
      </c>
      <c r="O146" s="12">
        <f ca="1" t="shared" si="5"/>
        <v>0.39295162387450566</v>
      </c>
    </row>
    <row r="147" spans="13:15" ht="13.5">
      <c r="M147" s="49"/>
      <c r="N147" s="7" t="s">
        <v>190</v>
      </c>
      <c r="O147" s="8">
        <f ca="1" t="shared" si="5"/>
        <v>0.845283812368784</v>
      </c>
    </row>
    <row r="148" spans="13:15" ht="13.5">
      <c r="M148" s="49"/>
      <c r="N148" s="7" t="s">
        <v>191</v>
      </c>
      <c r="O148" s="8">
        <f ca="1" t="shared" si="5"/>
        <v>0.38461897168722725</v>
      </c>
    </row>
    <row r="149" spans="13:15" ht="13.5">
      <c r="M149" s="49"/>
      <c r="N149" s="7" t="s">
        <v>192</v>
      </c>
      <c r="O149" s="8">
        <f ca="1" t="shared" si="5"/>
        <v>0.5508702982419769</v>
      </c>
    </row>
    <row r="150" spans="13:15" ht="13.5">
      <c r="M150" s="49"/>
      <c r="N150" s="7" t="s">
        <v>193</v>
      </c>
      <c r="O150" s="8">
        <f ca="1" t="shared" si="5"/>
        <v>0.16629942784733887</v>
      </c>
    </row>
    <row r="151" spans="13:15" ht="13.5">
      <c r="M151" s="49"/>
      <c r="N151" s="7" t="s">
        <v>194</v>
      </c>
      <c r="O151" s="8">
        <f ca="1" t="shared" si="5"/>
        <v>0.4144138371154944</v>
      </c>
    </row>
    <row r="152" spans="13:15" ht="13.5">
      <c r="M152" s="49"/>
      <c r="N152" s="7" t="s">
        <v>195</v>
      </c>
      <c r="O152" s="8">
        <f ca="1" t="shared" si="5"/>
        <v>0.9310851620071099</v>
      </c>
    </row>
    <row r="153" spans="13:15" ht="13.5">
      <c r="M153" s="49"/>
      <c r="N153" s="7" t="s">
        <v>196</v>
      </c>
      <c r="O153" s="8">
        <f ca="1" t="shared" si="5"/>
        <v>0.7453781995709039</v>
      </c>
    </row>
    <row r="154" spans="13:15" ht="13.5">
      <c r="M154" s="49"/>
      <c r="N154" s="7" t="s">
        <v>197</v>
      </c>
      <c r="O154" s="8">
        <f ca="1" t="shared" si="5"/>
        <v>0.6494510258767157</v>
      </c>
    </row>
    <row r="155" spans="13:15" ht="14.25" thickBot="1">
      <c r="M155" s="50"/>
      <c r="N155" s="13" t="s">
        <v>198</v>
      </c>
      <c r="O155" s="14">
        <f ca="1" t="shared" si="5"/>
        <v>0.27340699796214896</v>
      </c>
    </row>
    <row r="156" spans="13:15" ht="13.5">
      <c r="M156" s="49" t="s">
        <v>284</v>
      </c>
      <c r="N156" s="11" t="s">
        <v>199</v>
      </c>
      <c r="O156" s="8">
        <f ca="1" t="shared" si="5"/>
        <v>0.09711224419927023</v>
      </c>
    </row>
    <row r="157" spans="13:15" ht="13.5">
      <c r="M157" s="49"/>
      <c r="N157" s="7" t="s">
        <v>200</v>
      </c>
      <c r="O157" s="8">
        <f ca="1" t="shared" si="5"/>
        <v>0.8780579173673055</v>
      </c>
    </row>
    <row r="158" spans="13:15" ht="13.5">
      <c r="M158" s="49"/>
      <c r="N158" s="7" t="s">
        <v>201</v>
      </c>
      <c r="O158" s="8">
        <f ca="1" t="shared" si="5"/>
        <v>0.6638180701445808</v>
      </c>
    </row>
    <row r="159" spans="13:15" ht="13.5">
      <c r="M159" s="49"/>
      <c r="N159" s="7" t="s">
        <v>202</v>
      </c>
      <c r="O159" s="8">
        <f ca="1" t="shared" si="5"/>
        <v>0.8034318841406121</v>
      </c>
    </row>
    <row r="160" spans="13:15" ht="13.5">
      <c r="M160" s="49"/>
      <c r="N160" s="7" t="s">
        <v>203</v>
      </c>
      <c r="O160" s="8">
        <f ca="1" t="shared" si="5"/>
        <v>0.2412834840458693</v>
      </c>
    </row>
    <row r="161" spans="13:15" ht="13.5">
      <c r="M161" s="49"/>
      <c r="N161" s="7" t="s">
        <v>204</v>
      </c>
      <c r="O161" s="8">
        <f ca="1" t="shared" si="5"/>
        <v>0.04813971061419231</v>
      </c>
    </row>
    <row r="162" spans="13:15" ht="13.5">
      <c r="M162" s="49"/>
      <c r="N162" s="7" t="s">
        <v>205</v>
      </c>
      <c r="O162" s="8">
        <f ca="1" t="shared" si="5"/>
        <v>0.23381992575114308</v>
      </c>
    </row>
    <row r="163" spans="13:15" ht="13.5">
      <c r="M163" s="49"/>
      <c r="N163" s="7" t="s">
        <v>206</v>
      </c>
      <c r="O163" s="8">
        <f ca="1" t="shared" si="5"/>
        <v>0.30326947786802716</v>
      </c>
    </row>
    <row r="164" spans="13:15" ht="13.5">
      <c r="M164" s="49"/>
      <c r="N164" s="7" t="s">
        <v>207</v>
      </c>
      <c r="O164" s="8">
        <f ca="1" t="shared" si="5"/>
        <v>0.36615423567906746</v>
      </c>
    </row>
    <row r="165" spans="13:15" ht="14.25" thickBot="1">
      <c r="M165" s="49"/>
      <c r="N165" s="13" t="s">
        <v>208</v>
      </c>
      <c r="O165" s="8">
        <f ca="1" t="shared" si="5"/>
        <v>0.17563743702582935</v>
      </c>
    </row>
    <row r="166" spans="13:15" ht="13.5">
      <c r="M166" s="48" t="s">
        <v>285</v>
      </c>
      <c r="N166" s="11" t="s">
        <v>209</v>
      </c>
      <c r="O166" s="12">
        <f aca="true" ca="1" t="shared" si="6" ref="O166:O197">RAND()</f>
        <v>0.2907717863178405</v>
      </c>
    </row>
    <row r="167" spans="13:15" ht="13.5">
      <c r="M167" s="49"/>
      <c r="N167" s="7" t="s">
        <v>210</v>
      </c>
      <c r="O167" s="8">
        <f ca="1" t="shared" si="6"/>
        <v>0.701474669998585</v>
      </c>
    </row>
    <row r="168" spans="13:15" ht="13.5">
      <c r="M168" s="49"/>
      <c r="N168" s="7" t="s">
        <v>211</v>
      </c>
      <c r="O168" s="8">
        <f ca="1" t="shared" si="6"/>
        <v>0.8917307829461771</v>
      </c>
    </row>
    <row r="169" spans="13:15" ht="13.5">
      <c r="M169" s="49"/>
      <c r="N169" s="7" t="s">
        <v>212</v>
      </c>
      <c r="O169" s="8">
        <f ca="1" t="shared" si="6"/>
        <v>0.48043291157819823</v>
      </c>
    </row>
    <row r="170" spans="13:15" ht="13.5">
      <c r="M170" s="49"/>
      <c r="N170" s="7" t="s">
        <v>213</v>
      </c>
      <c r="O170" s="8">
        <f ca="1" t="shared" si="6"/>
        <v>0.5968439090177029</v>
      </c>
    </row>
    <row r="171" spans="13:15" ht="13.5">
      <c r="M171" s="49"/>
      <c r="N171" s="7" t="s">
        <v>214</v>
      </c>
      <c r="O171" s="8">
        <f ca="1" t="shared" si="6"/>
        <v>0.8216518176565955</v>
      </c>
    </row>
    <row r="172" spans="13:15" ht="13.5">
      <c r="M172" s="49"/>
      <c r="N172" s="7" t="s">
        <v>215</v>
      </c>
      <c r="O172" s="8">
        <f ca="1" t="shared" si="6"/>
        <v>0.4401048308932536</v>
      </c>
    </row>
    <row r="173" spans="13:15" ht="13.5">
      <c r="M173" s="49"/>
      <c r="N173" s="7" t="s">
        <v>216</v>
      </c>
      <c r="O173" s="8">
        <f ca="1" t="shared" si="6"/>
        <v>0.397914083893836</v>
      </c>
    </row>
    <row r="174" spans="13:15" ht="13.5">
      <c r="M174" s="49"/>
      <c r="N174" s="7" t="s">
        <v>217</v>
      </c>
      <c r="O174" s="8">
        <f ca="1" t="shared" si="6"/>
        <v>0.3942391135342487</v>
      </c>
    </row>
    <row r="175" spans="13:15" ht="14.25" thickBot="1">
      <c r="M175" s="50"/>
      <c r="N175" s="13" t="s">
        <v>218</v>
      </c>
      <c r="O175" s="14">
        <f ca="1" t="shared" si="6"/>
        <v>0.9752446234767684</v>
      </c>
    </row>
    <row r="176" spans="13:15" ht="13.5">
      <c r="M176" s="49" t="s">
        <v>286</v>
      </c>
      <c r="N176" s="11" t="s">
        <v>219</v>
      </c>
      <c r="O176" s="8">
        <f ca="1" t="shared" si="6"/>
        <v>0.19575735962688334</v>
      </c>
    </row>
    <row r="177" spans="13:15" ht="13.5">
      <c r="M177" s="49"/>
      <c r="N177" s="7" t="s">
        <v>220</v>
      </c>
      <c r="O177" s="8">
        <f ca="1" t="shared" si="6"/>
        <v>0.012429305417069436</v>
      </c>
    </row>
    <row r="178" spans="13:15" ht="13.5">
      <c r="M178" s="49"/>
      <c r="N178" s="7" t="s">
        <v>221</v>
      </c>
      <c r="O178" s="8">
        <f ca="1" t="shared" si="6"/>
        <v>0.6735386240860808</v>
      </c>
    </row>
    <row r="179" spans="13:15" ht="13.5">
      <c r="M179" s="49"/>
      <c r="N179" s="7" t="s">
        <v>222</v>
      </c>
      <c r="O179" s="8">
        <f ca="1" t="shared" si="6"/>
        <v>0.7857512856584568</v>
      </c>
    </row>
    <row r="180" spans="13:15" ht="13.5">
      <c r="M180" s="49"/>
      <c r="N180" s="7" t="s">
        <v>223</v>
      </c>
      <c r="O180" s="8">
        <f ca="1" t="shared" si="6"/>
        <v>0.17894062073112038</v>
      </c>
    </row>
    <row r="181" spans="13:15" ht="13.5">
      <c r="M181" s="49"/>
      <c r="N181" s="7" t="s">
        <v>224</v>
      </c>
      <c r="O181" s="8">
        <f ca="1" t="shared" si="6"/>
        <v>0.6849871480013388</v>
      </c>
    </row>
    <row r="182" spans="13:15" ht="13.5">
      <c r="M182" s="49"/>
      <c r="N182" s="7" t="s">
        <v>225</v>
      </c>
      <c r="O182" s="8">
        <f ca="1" t="shared" si="6"/>
        <v>0.6581804707957923</v>
      </c>
    </row>
    <row r="183" spans="13:15" ht="13.5">
      <c r="M183" s="49"/>
      <c r="N183" s="7" t="s">
        <v>226</v>
      </c>
      <c r="O183" s="8">
        <f ca="1" t="shared" si="6"/>
        <v>0.08857940340448778</v>
      </c>
    </row>
    <row r="184" spans="13:15" ht="13.5">
      <c r="M184" s="49"/>
      <c r="N184" s="7" t="s">
        <v>227</v>
      </c>
      <c r="O184" s="8">
        <f ca="1" t="shared" si="6"/>
        <v>0.8878994917683329</v>
      </c>
    </row>
    <row r="185" spans="13:15" ht="14.25" thickBot="1">
      <c r="M185" s="49"/>
      <c r="N185" s="13" t="s">
        <v>228</v>
      </c>
      <c r="O185" s="8">
        <f ca="1" t="shared" si="6"/>
        <v>0.8544236372112204</v>
      </c>
    </row>
    <row r="186" spans="13:15" ht="13.5">
      <c r="M186" s="48" t="s">
        <v>287</v>
      </c>
      <c r="N186" s="11" t="s">
        <v>229</v>
      </c>
      <c r="O186" s="12">
        <f ca="1" t="shared" si="6"/>
        <v>0.6807620714518938</v>
      </c>
    </row>
    <row r="187" spans="13:15" ht="13.5">
      <c r="M187" s="49"/>
      <c r="N187" s="7" t="s">
        <v>230</v>
      </c>
      <c r="O187" s="8">
        <f ca="1" t="shared" si="6"/>
        <v>0.2589762702675442</v>
      </c>
    </row>
    <row r="188" spans="13:15" ht="13.5">
      <c r="M188" s="49"/>
      <c r="N188" s="7" t="s">
        <v>231</v>
      </c>
      <c r="O188" s="8">
        <f ca="1" t="shared" si="6"/>
        <v>0.6696104778787277</v>
      </c>
    </row>
    <row r="189" spans="13:15" ht="13.5">
      <c r="M189" s="49"/>
      <c r="N189" s="7" t="s">
        <v>232</v>
      </c>
      <c r="O189" s="8">
        <f ca="1" t="shared" si="6"/>
        <v>0.2622641633098739</v>
      </c>
    </row>
    <row r="190" spans="13:15" ht="13.5">
      <c r="M190" s="49"/>
      <c r="N190" s="7" t="s">
        <v>233</v>
      </c>
      <c r="O190" s="8">
        <f ca="1" t="shared" si="6"/>
        <v>0.02574660746323154</v>
      </c>
    </row>
    <row r="191" spans="13:15" ht="13.5">
      <c r="M191" s="49"/>
      <c r="N191" s="7" t="s">
        <v>234</v>
      </c>
      <c r="O191" s="8">
        <f ca="1" t="shared" si="6"/>
        <v>0.06043314266344968</v>
      </c>
    </row>
    <row r="192" spans="13:15" ht="13.5">
      <c r="M192" s="49"/>
      <c r="N192" s="7" t="s">
        <v>235</v>
      </c>
      <c r="O192" s="8">
        <f ca="1" t="shared" si="6"/>
        <v>0.29465019730126496</v>
      </c>
    </row>
    <row r="193" spans="13:15" ht="13.5">
      <c r="M193" s="49"/>
      <c r="N193" s="7" t="s">
        <v>236</v>
      </c>
      <c r="O193" s="8">
        <f ca="1" t="shared" si="6"/>
        <v>0.3035619597269259</v>
      </c>
    </row>
    <row r="194" spans="13:15" ht="13.5">
      <c r="M194" s="49"/>
      <c r="N194" s="7" t="s">
        <v>237</v>
      </c>
      <c r="O194" s="8">
        <f ca="1" t="shared" si="6"/>
        <v>0.6796348883374819</v>
      </c>
    </row>
    <row r="195" spans="13:15" ht="14.25" thickBot="1">
      <c r="M195" s="50"/>
      <c r="N195" s="13" t="s">
        <v>238</v>
      </c>
      <c r="O195" s="14">
        <f ca="1" t="shared" si="6"/>
        <v>0.07426021642491332</v>
      </c>
    </row>
    <row r="196" spans="13:15" ht="13.5">
      <c r="M196" s="49" t="s">
        <v>288</v>
      </c>
      <c r="N196" s="11" t="s">
        <v>239</v>
      </c>
      <c r="O196" s="8">
        <f ca="1" t="shared" si="6"/>
        <v>0.47263248636218425</v>
      </c>
    </row>
    <row r="197" spans="13:15" ht="13.5">
      <c r="M197" s="49"/>
      <c r="N197" s="7" t="s">
        <v>240</v>
      </c>
      <c r="O197" s="8">
        <f ca="1" t="shared" si="6"/>
        <v>0.6427484438040914</v>
      </c>
    </row>
    <row r="198" spans="13:15" ht="13.5">
      <c r="M198" s="49"/>
      <c r="N198" s="7" t="s">
        <v>241</v>
      </c>
      <c r="O198" s="8">
        <f aca="true" ca="1" t="shared" si="7" ref="O198:O205">RAND()</f>
        <v>0.6687861553610324</v>
      </c>
    </row>
    <row r="199" spans="13:15" ht="13.5">
      <c r="M199" s="49"/>
      <c r="N199" s="7" t="s">
        <v>242</v>
      </c>
      <c r="O199" s="8">
        <f ca="1" t="shared" si="7"/>
        <v>0.9207685399726326</v>
      </c>
    </row>
    <row r="200" spans="13:15" ht="13.5">
      <c r="M200" s="49"/>
      <c r="N200" s="7" t="s">
        <v>243</v>
      </c>
      <c r="O200" s="8">
        <f ca="1" t="shared" si="7"/>
        <v>0.20684788355753003</v>
      </c>
    </row>
    <row r="201" spans="13:15" ht="13.5">
      <c r="M201" s="49"/>
      <c r="N201" s="7" t="s">
        <v>244</v>
      </c>
      <c r="O201" s="8">
        <f ca="1" t="shared" si="7"/>
        <v>0.8650669656254024</v>
      </c>
    </row>
    <row r="202" spans="13:15" ht="13.5">
      <c r="M202" s="49"/>
      <c r="N202" s="7" t="s">
        <v>245</v>
      </c>
      <c r="O202" s="8">
        <f ca="1" t="shared" si="7"/>
        <v>0.2568539121602271</v>
      </c>
    </row>
    <row r="203" spans="13:15" ht="13.5">
      <c r="M203" s="49"/>
      <c r="N203" s="7" t="s">
        <v>246</v>
      </c>
      <c r="O203" s="8">
        <f ca="1" t="shared" si="7"/>
        <v>0.6905823174519568</v>
      </c>
    </row>
    <row r="204" spans="13:15" ht="13.5">
      <c r="M204" s="49"/>
      <c r="N204" s="7" t="s">
        <v>247</v>
      </c>
      <c r="O204" s="8">
        <f ca="1" t="shared" si="7"/>
        <v>0.6516732353458241</v>
      </c>
    </row>
    <row r="205" spans="13:15" ht="14.25" thickBot="1">
      <c r="M205" s="50"/>
      <c r="N205" s="13" t="s">
        <v>248</v>
      </c>
      <c r="O205" s="14">
        <f ca="1" t="shared" si="7"/>
        <v>0.4322343746939705</v>
      </c>
    </row>
  </sheetData>
  <mergeCells count="20">
    <mergeCell ref="M86:M95"/>
    <mergeCell ref="M96:M105"/>
    <mergeCell ref="M46:M55"/>
    <mergeCell ref="M56:M65"/>
    <mergeCell ref="M66:M75"/>
    <mergeCell ref="M76:M85"/>
    <mergeCell ref="M6:M15"/>
    <mergeCell ref="M16:M25"/>
    <mergeCell ref="M26:M35"/>
    <mergeCell ref="M36:M45"/>
    <mergeCell ref="M106:M115"/>
    <mergeCell ref="M116:M125"/>
    <mergeCell ref="M126:M135"/>
    <mergeCell ref="M136:M145"/>
    <mergeCell ref="M186:M195"/>
    <mergeCell ref="M196:M205"/>
    <mergeCell ref="M146:M155"/>
    <mergeCell ref="M156:M165"/>
    <mergeCell ref="M166:M175"/>
    <mergeCell ref="M176:M185"/>
  </mergeCells>
  <hyperlinks>
    <hyperlink ref="Q1" r:id="rId1" display="http://keijisaito.info"/>
    <hyperlink ref="R1" r:id="rId2" display="master@keijisaito.info"/>
  </hyperlinks>
  <printOptions/>
  <pageMargins left="0.75" right="0.75" top="1" bottom="1" header="0.512" footer="0.512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Tokyo</Company>
  <HyperlinkBase>http://keijisaito.info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Central Limit Theorem and Pseudo-normal Random Number </dc:title>
  <dc:subject>Seeing Statistics by Monte Carlo</dc:subject>
  <dc:creator>Keiji Saito</dc:creator>
  <cp:keywords/>
  <dc:description/>
  <cp:lastModifiedBy>Keiji Saito</cp:lastModifiedBy>
  <dcterms:created xsi:type="dcterms:W3CDTF">2003-08-02T20:26:47Z</dcterms:created>
  <dcterms:modified xsi:type="dcterms:W3CDTF">2008-03-29T23:36:41Z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